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2dd5398c3a64d5c" /></Relationships>
</file>

<file path=xl/workbook.xml><?xml version="1.0" encoding="utf-8"?>
<x:workbook xmlns:x="http://schemas.openxmlformats.org/spreadsheetml/2006/main">
  <x:sheets>
    <x:sheet xmlns:r="http://schemas.openxmlformats.org/officeDocument/2006/relationships" name="Plan" sheetId="1" r:id="Rdb6c9c05657c4870"/>
    <x:sheet xmlns:r="http://schemas.openxmlformats.org/officeDocument/2006/relationships" name="Cash" sheetId="2" r:id="R6590f029813a469e"/>
    <x:sheet xmlns:r="http://schemas.openxmlformats.org/officeDocument/2006/relationships" name="Actions" sheetId="3" r:id="Rdc87069b337440a1"/>
    <x:sheet xmlns:r="http://schemas.openxmlformats.org/officeDocument/2006/relationships" name="Example" sheetId="4" r:id="R6c87e7b1d8934531"/>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yyyy-mm-dd"/>
    <x:numFmt numFmtId="201" formatCode="0.0"/>
    <x:numFmt numFmtId="202" formatCode="&quot;$&quot;#,##0;(&quot;$&quot;#,##0);&quot;$0&quot;"/>
    <x:numFmt numFmtId="203" formatCode="0.0%"/>
    <x:numFmt numFmtId="204" formatCode="0"/>
    <x:numFmt numFmtId="205" formatCode="mmm d, yyyy"/>
  </x:numFmts>
  <x:fonts count="8">
    <x:font>
      <x:sz val="11"/>
      <x:name val="Carlito"/>
    </x:font>
    <x:font>
      <x:sz val="11"/>
      <x:color rgb="FF172B3A"/>
      <x:name val="Arial"/>
    </x:font>
    <x:font>
      <x:b/>
      <x:sz val="17"/>
      <x:color rgb="FF172B3A"/>
      <x:name val="Arial"/>
    </x:font>
    <x:font>
      <x:sz val="10"/>
      <x:color rgb="FF536575"/>
      <x:name val="Arial"/>
    </x:font>
    <x:font>
      <x:sz val="11"/>
      <x:color rgb="FF2051A4"/>
      <x:name val="Arial"/>
    </x:font>
    <x:font>
      <x:b/>
      <x:sz val="11"/>
      <x:color rgb="FF172B3A"/>
      <x:name val="Arial"/>
    </x:font>
    <x:font>
      <x:b/>
      <x:sz val="11"/>
      <x:color rgb="FFFFFFFF"/>
      <x:name val="Arial"/>
    </x:font>
    <x:font>
      <x:sz val="11"/>
      <x:color rgb="FF19704A"/>
      <x:name val="Arial"/>
    </x:font>
  </x:fonts>
  <x:fills count="5">
    <x:fill>
      <x:patternFill patternType="none"/>
    </x:fill>
    <x:fill>
      <x:patternFill patternType="gray125"/>
    </x:fill>
    <x:fill>
      <x:patternFill patternType="solid">
        <x:fgColor rgb="FFFFF2C6"/>
      </x:patternFill>
    </x:fill>
    <x:fill>
      <x:patternFill patternType="solid">
        <x:fgColor rgb="FFE8EEF3"/>
      </x:patternFill>
    </x:fill>
    <x:fill>
      <x:patternFill patternType="solid">
        <x:fgColor rgb="FF172B3A"/>
      </x:patternFill>
    </x:fill>
  </x:fills>
  <x:borders count="2">
    <x:border>
      <x:left/>
      <x:right/>
      <x:top/>
      <x:bottom/>
      <x:diagonal/>
    </x:border>
    <x:border>
      <x:left/>
      <x:right style="thin">
        <x:color rgb="FFFFFFFF"/>
      </x:right>
      <x:top/>
      <x:bottom style="thin">
        <x:color rgb="FFFFFFFF"/>
      </x:bottom>
      <x:diagonal/>
    </x:border>
  </x:borders>
  <x:cellStyleXfs count="1">
    <x:xf numFmtId="0" fontId="0" fillId="0" borderId="0"/>
  </x:cellStyleXfs>
  <x:cellXfs count="31">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1" xfId="0" applyNumberFormat="1" applyFont="1" applyFill="1" applyBorder="1" applyAlignment="1">
      <x:alignment vertical="center"/>
    </x:xf>
    <x:xf numFmtId="200" fontId="4" fillId="2" borderId="1" xfId="0" applyNumberFormat="1" applyFont="1" applyFill="1" applyBorder="1" applyAlignment="1">
      <x:alignment vertical="center"/>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200" fontId="1" fillId="0" borderId="0" xfId="0" applyNumberFormat="1" applyFont="1" applyFill="1" applyBorder="1" applyAlignment="1">
      <x:alignment vertical="center"/>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201" fontId="4" fillId="2" borderId="1" xfId="0" applyNumberFormat="1" applyFont="1" applyFill="1" applyBorder="1" applyAlignment="1">
      <x:alignment vertical="center"/>
    </x:xf>
    <x:xf numFmtId="202" fontId="4" fillId="2" borderId="1" xfId="0" applyNumberFormat="1" applyFont="1" applyFill="1" applyBorder="1" applyAlignment="1">
      <x:alignment vertical="center"/>
    </x:xf>
    <x:xf numFmtId="203" fontId="4" fillId="2" borderId="1" xfId="0" applyNumberFormat="1" applyFont="1" applyFill="1" applyBorder="1" applyAlignment="1">
      <x:alignment vertical="center"/>
    </x:xf>
    <x:xf numFmtId="0" fontId="4" fillId="2" borderId="1"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204" fontId="4" fillId="2" borderId="1" xfId="0" applyNumberFormat="1" applyFont="1" applyFill="1" applyBorder="1" applyAlignment="1">
      <x:alignment vertical="center"/>
    </x:xf>
    <x:xf numFmtId="202" fontId="1"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0" fontId="6" fillId="4" borderId="0" xfId="0" applyNumberFormat="1" applyFont="1" applyFill="1" applyBorder="1" applyAlignment="1">
      <x:alignment vertical="center" wrapText="1"/>
    </x:xf>
    <x:xf numFmtId="0" fontId="7" fillId="0" borderId="0" xfId="0" applyNumberFormat="1" applyFont="1" applyFill="1" applyBorder="1" applyAlignment="1">
      <x:alignment vertical="center"/>
    </x:xf>
    <x:xf numFmtId="205" fontId="7" fillId="0" borderId="0" xfId="0" applyNumberFormat="1" applyFont="1" applyFill="1" applyBorder="1" applyAlignment="1">
      <x:alignment vertical="center"/>
    </x:xf>
    <x:xf numFmtId="202" fontId="7" fillId="0"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200" fontId="7" fillId="0" borderId="0" xfId="0" applyNumberFormat="1" applyFont="1" applyFill="1" applyBorder="1" applyAlignment="1">
      <x:alignment vertical="center"/>
    </x:xf>
    <x:xf numFmtId="200" fontId="7" fillId="0" borderId="0" xfId="0" applyNumberFormat="1" applyFont="1" applyFill="1" applyBorder="1" applyAlignment="1">
      <x:alignment vertical="center" wrapText="1"/>
    </x:xf>
    <x:xf numFmtId="203" fontId="1" fillId="0" borderId="0" xfId="0" applyNumberFormat="1" applyFont="1" applyFill="1" applyBorder="1" applyAlignment="1">
      <x:alignment vertical="center"/>
    </x:xf>
  </x:cellXfs>
  <x:cellStyles count="1">
    <x:cellStyle name="Normal" xfId="0"/>
  </x:cellStyles>
  <x:dxfs count="4">
    <x:dxf>
      <x:font>
        <x:color rgb="FF9B291A"/>
      </x:font>
      <x:fill>
        <x:patternFill patternType="solid">
          <x:bgColor rgb="FFFFE4DF"/>
        </x:patternFill>
      </x:fill>
    </x:dxf>
    <x:dxf>
      <x:font>
        <x:color rgb="FF9B291A"/>
      </x:font>
      <x:fill>
        <x:patternFill patternType="solid">
          <x:bgColor rgb="FFFFE4DF"/>
        </x:patternFill>
      </x:fill>
    </x:dxf>
    <x:dxf>
      <x:font>
        <x:color rgb="FF9B291A"/>
      </x:font>
      <x:fill>
        <x:patternFill patternType="solid">
          <x:bgColor rgb="FFFFE4DF"/>
        </x:patternFill>
      </x:fill>
    </x:dxf>
    <x:dxf>
      <x:font>
        <x:color rgb="FF9B291A"/>
      </x:font>
      <x:fill>
        <x:patternFill patternType="solid">
          <x:bgColor rgb="FFFFE4D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8fe35677e474c36" /><Relationship Type="http://schemas.openxmlformats.org/officeDocument/2006/relationships/theme" Target="/xl/theme/theme1.xml" Id="Rdbf6b080655c4a6e" /><Relationship Type="http://schemas.openxmlformats.org/officeDocument/2006/relationships/sharedStrings" Target="/xl/sharedStrings.xml" Id="R9082408dd99041bd" /><Relationship Type="http://schemas.openxmlformats.org/officeDocument/2006/relationships/worksheet" Target="/xl/worksheets/sheet1.xml" Id="Rdb6c9c05657c4870" /><Relationship Type="http://schemas.openxmlformats.org/officeDocument/2006/relationships/worksheet" Target="/xl/worksheets/sheet2.xml" Id="R6590f029813a469e" /><Relationship Type="http://schemas.openxmlformats.org/officeDocument/2006/relationships/worksheet" Target="/xl/worksheets/sheet3.xml" Id="Rdc87069b337440a1" /><Relationship Type="http://schemas.openxmlformats.org/officeDocument/2006/relationships/worksheet" Target="/xl/worksheets/sheet4.xml" Id="R6c87e7b1d893453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8" topLeftCell="A9" activePane="bottomLeft" state="frozen"/>
    </x:sheetView>
  </x:sheetViews>
  <x:sheetFormatPr defaultRowHeight="15"/>
  <x:cols>
    <x:col min="1" max="1" width="40" hidden="0" customWidth="1"/>
    <x:col min="2" max="2" width="3" hidden="0" customWidth="1"/>
    <x:col min="3" max="3" width="22" hidden="0" customWidth="1"/>
    <x:col min="4" max="4" width="22" hidden="0" customWidth="1"/>
    <x:col min="5" max="5" width="22" hidden="0" customWidth="1"/>
  </x:cols>
  <x:sheetData>
    <x:row r="1" ht="25" customHeight="1">
      <x:c r="A1" s="3" t="str">
        <x:v>90-day HVAC marketing plan</x:v>
      </x:c>
      <x:c r="B1" s="2"/>
      <x:c r="C1" s="2"/>
      <x:c r="D1" s="2"/>
      <x:c r="E1" s="2"/>
      <x:c r="F1" s="2"/>
      <x:c r="G1" s="2"/>
      <x:c r="H1" s="2"/>
      <x:c r="I1" s="2"/>
    </x:row>
    <x:row r="2" ht="42" customHeight="1">
      <x:c r="A2" s="5" t="str">
        <x:v>1. Fill amber cells. 2. Review Plan shortages. 3. Schedule actual payments in Cash. 4. Assign decisions in Actions. Example contains invented numbers.</x:v>
      </x:c>
      <x:c r="B2" s="5"/>
      <x:c r="C2" s="5"/>
      <x:c r="D2" s="5"/>
      <x:c r="E2" s="5"/>
      <x:c r="F2" s="2"/>
      <x:c r="G2" s="2"/>
      <x:c r="H2" s="2"/>
      <x:c r="I2" s="2"/>
    </x:row>
    <x:row r="3" ht="25" customHeight="1">
      <x:c r="A3" s="2" t="str">
        <x:v>Company / one qualified crew pool</x:v>
      </x:c>
      <x:c r="B3" s="2"/>
      <x:c r="C3" s="8"/>
      <x:c r="D3" s="2"/>
      <x:c r="E3" s="2"/>
      <x:c r="F3" s="2"/>
      <x:c r="G3" s="2"/>
      <x:c r="H3" s="2"/>
      <x:c r="I3" s="2"/>
    </x:row>
    <x:row r="4" ht="25" customHeight="1">
      <x:c r="A4" s="2" t="str">
        <x:v>First day of the plan</x:v>
      </x:c>
      <x:c r="B4" s="2"/>
      <x:c r="C4" s="9"/>
      <x:c r="D4" s="2"/>
      <x:c r="E4" s="2"/>
      <x:c r="F4" s="2"/>
      <x:c r="G4" s="2"/>
      <x:c r="H4" s="2"/>
      <x:c r="I4" s="2"/>
    </x:row>
    <x:row r="5" ht="25" customHeight="1">
      <x:c r="A5" s="2"/>
      <x:c r="B5" s="2"/>
      <x:c r="C5" s="11" t="str">
        <x:v>Days 1–30</x:v>
      </x:c>
      <x:c r="D5" s="11" t="str">
        <x:v>Days 31–60</x:v>
      </x:c>
      <x:c r="E5" s="11" t="str">
        <x:v>Days 61–90</x:v>
      </x:c>
      <x:c r="F5" s="2"/>
      <x:c r="G5" s="2"/>
      <x:c r="H5" s="2"/>
      <x:c r="I5" s="2"/>
    </x:row>
    <x:row r="6" ht="25" customHeight="1">
      <x:c r="A6" s="2" t="str">
        <x:v>Window starts</x:v>
      </x:c>
      <x:c r="B6" s="2"/>
      <x:c r="C6" s="12" t="str">
        <x:f>IF(ISNUMBER($C$4),$C$4+0,"")</x:f>
      </x:c>
      <x:c r="D6" s="12" t="str">
        <x:f>IF(ISNUMBER($C$4),$C$4+30,"")</x:f>
      </x:c>
      <x:c r="E6" s="12" t="str">
        <x:f>IF(ISNUMBER($C$4),$C$4+60,"")</x:f>
      </x:c>
      <x:c r="F6" s="2"/>
      <x:c r="G6" s="2"/>
      <x:c r="H6" s="2"/>
      <x:c r="I6" s="2"/>
    </x:row>
    <x:row r="7" ht="25" customHeight="1">
      <x:c r="A7" s="2" t="str">
        <x:v>Window ends</x:v>
      </x:c>
      <x:c r="B7" s="2"/>
      <x:c r="C7" s="12" t="str">
        <x:f>IF(ISNUMBER(C6),C6+29,"")</x:f>
      </x:c>
      <x:c r="D7" s="12" t="str">
        <x:f>IF(ISNUMBER(D6),D6+29,"")</x:f>
      </x:c>
      <x:c r="E7" s="12" t="str">
        <x:f>IF(ISNUMBER(E6),E6+29,"")</x:f>
      </x:c>
      <x:c r="F7" s="2"/>
      <x:c r="G7" s="2"/>
      <x:c r="H7" s="2"/>
      <x:c r="I7" s="2"/>
    </x:row>
    <x:row r="8" ht="25" customHeight="1">
      <x:c r="A8" s="2"/>
      <x:c r="B8" s="2"/>
      <x:c r="C8" s="2"/>
      <x:c r="D8" s="2"/>
      <x:c r="E8" s="2"/>
      <x:c r="F8" s="2"/>
      <x:c r="G8" s="2"/>
      <x:c r="H8" s="2"/>
      <x:c r="I8" s="2"/>
    </x:row>
    <x:row r="9" ht="28" customHeight="1">
      <x:c r="A9" s="14" t="str">
        <x:v>DECISION SUMMARY</x:v>
      </x:c>
      <x:c r="B9" s="14"/>
      <x:c r="C9" s="14"/>
      <x:c r="D9" s="14"/>
      <x:c r="E9" s="14"/>
      <x:c r="F9" s="2"/>
      <x:c r="G9" s="2"/>
      <x:c r="H9" s="2"/>
      <x:c r="I9" s="2"/>
    </x:row>
    <x:row r="10" ht="25" customHeight="1">
      <x:c r="A10" s="2" t="str">
        <x:v>Completed jobs planned</x:v>
      </x:c>
      <x:c r="B10" s="2"/>
      <x:c r="C10" s="2" t="str">
        <x:f>IF(COUNTA($C$35,$C$51,$C$67)=0,"",IF(COUNT(C45,C61,C77)=3,SUM(C44,C60,C76),""))</x:f>
      </x:c>
      <x:c r="D10" s="2" t="str">
        <x:f>IF(COUNTA($C$35,$C$51,$C$67)=0,"",IF(COUNT(D45,D61,D77)=3,SUM(D44,D60,D76),""))</x:f>
      </x:c>
      <x:c r="E10" s="2" t="str">
        <x:f>IF(COUNTA($C$35,$C$51,$C$67)=0,"",IF(COUNT(E45,E61,E77)=3,SUM(E44,E60,E76),""))</x:f>
      </x:c>
      <x:c r="F10" s="2"/>
      <x:c r="G10" s="2"/>
      <x:c r="H10" s="2"/>
      <x:c r="I10" s="2"/>
    </x:row>
    <x:row r="11" ht="25" customHeight="1">
      <x:c r="A11" s="2" t="str">
        <x:v>Serviceable inquiries needed (estimate)</x:v>
      </x:c>
      <x:c r="B11" s="2"/>
      <x:c r="C11" s="2" t="str">
        <x:f>IF(COUNTA($C$35,$C$51,$C$67)=0,"",IF(COUNT(C45,C61,C77)=3,SUM(C45,C61,C77),""))</x:f>
      </x:c>
      <x:c r="D11" s="2" t="str">
        <x:f>IF(COUNTA($C$35,$C$51,$C$67)=0,"",IF(COUNT(D45,D61,D77)=3,SUM(D45,D61,D77),""))</x:f>
      </x:c>
      <x:c r="E11" s="2" t="str">
        <x:f>IF(COUNTA($C$35,$C$51,$C$67)=0,"",IF(COUNT(E45,E61,E77)=3,SUM(E45,E61,E77),""))</x:f>
      </x:c>
      <x:c r="F11" s="2"/>
      <x:c r="G11" s="2"/>
      <x:c r="H11" s="2"/>
      <x:c r="I11" s="2"/>
    </x:row>
    <x:row r="12" ht="25" customHeight="1">
      <x:c r="A12" s="2" t="str">
        <x:v>Projected media cash</x:v>
      </x:c>
      <x:c r="B12" s="2"/>
      <x:c r="C12" s="21" t="str">
        <x:f>IF(COUNTA($C$35,$C$51,$C$67)=0,"",IF(COUNT(C46,C62,C78)=3,SUM(C46,C62,C78),""))</x:f>
      </x:c>
      <x:c r="D12" s="21" t="str">
        <x:f>IF(COUNTA($C$35,$C$51,$C$67)=0,"",IF(COUNT(D46,D62,D78)=3,SUM(D46,D62,D78),""))</x:f>
      </x:c>
      <x:c r="E12" s="21" t="str">
        <x:f>IF(COUNTA($C$35,$C$51,$C$67)=0,"",IF(COUNT(E46,E62,E78)=3,SUM(E46,E62,E78),""))</x:f>
      </x:c>
      <x:c r="F12" s="2"/>
      <x:c r="G12" s="2"/>
      <x:c r="H12" s="2"/>
      <x:c r="I12" s="2"/>
    </x:row>
    <x:row r="13" ht="25" customHeight="1">
      <x:c r="A13" s="2" t="str">
        <x:v>Agency + other marketing cash</x:v>
      </x:c>
      <x:c r="B13" s="2"/>
      <x:c r="C13" s="21" t="str">
        <x:f>IF(AND(COUNT(C28:C29)=2,MIN(C28:C29)&gt;=0),SUM(C28:C29),"")</x:f>
      </x:c>
      <x:c r="D13" s="21" t="str">
        <x:f>IF(AND(COUNT(D28:D29)=2,MIN(D28:D29)&gt;=0),SUM(D28:D29),"")</x:f>
      </x:c>
      <x:c r="E13" s="21" t="str">
        <x:f>IF(AND(COUNT(E28:E29)=2,MIN(E28:E29)&gt;=0),SUM(E28:E29),"")</x:f>
      </x:c>
      <x:c r="F13" s="2"/>
      <x:c r="G13" s="2"/>
      <x:c r="H13" s="2"/>
      <x:c r="I13" s="2"/>
    </x:row>
    <x:row r="14" ht="25" customHeight="1">
      <x:c r="A14" s="2" t="str">
        <x:v>All marketing cash</x:v>
      </x:c>
      <x:c r="B14" s="2"/>
      <x:c r="C14" s="21" t="str">
        <x:f>IF(COUNT(C12:C13)=2,SUM(C12:C13),"")</x:f>
      </x:c>
      <x:c r="D14" s="21" t="str">
        <x:f>IF(COUNT(D12:D13)=2,SUM(D12:D13),"")</x:f>
      </x:c>
      <x:c r="E14" s="21" t="str">
        <x:f>IF(COUNT(E12:E13)=2,SUM(E12:E13),"")</x:f>
      </x:c>
      <x:c r="F14" s="2"/>
      <x:c r="G14" s="2"/>
      <x:c r="H14" s="2"/>
      <x:c r="I14" s="2"/>
    </x:row>
    <x:row r="15" ht="25" customHeight="1">
      <x:c r="A15" s="2" t="str">
        <x:v>Job contribution before marketing</x:v>
      </x:c>
      <x:c r="B15" s="2"/>
      <x:c r="C15" s="21" t="str">
        <x:f>IF(COUNTA($C$35,$C$51,$C$67)=0,"",IF(COUNT(C47,C63,C79)=3,SUM(C47,C63,C79),""))</x:f>
      </x:c>
      <x:c r="D15" s="21" t="str">
        <x:f>IF(COUNTA($C$35,$C$51,$C$67)=0,"",IF(COUNT(D47,D63,D79)=3,SUM(D47,D63,D79),""))</x:f>
      </x:c>
      <x:c r="E15" s="21" t="str">
        <x:f>IF(COUNTA($C$35,$C$51,$C$67)=0,"",IF(COUNT(E47,E63,E79)=3,SUM(E47,E63,E79),""))</x:f>
      </x:c>
      <x:c r="F15" s="2"/>
      <x:c r="G15" s="2"/>
      <x:c r="H15" s="2"/>
      <x:c r="I15" s="2"/>
    </x:row>
    <x:row r="16" ht="25" customHeight="1">
      <x:c r="A16" s="2" t="str">
        <x:v>Contribution after marketing</x:v>
      </x:c>
      <x:c r="B16" s="2"/>
      <x:c r="C16" s="21" t="str">
        <x:f>IF(COUNT(C14:C15)=2,C15-C14,"")</x:f>
      </x:c>
      <x:c r="D16" s="21" t="str">
        <x:f>IF(COUNT(D14:D15)=2,D15-D14,"")</x:f>
      </x:c>
      <x:c r="E16" s="21" t="str">
        <x:f>IF(COUNT(E14:E15)=2,E15-E14,"")</x:f>
      </x:c>
      <x:c r="F16" s="2"/>
      <x:c r="G16" s="2"/>
      <x:c r="H16" s="2"/>
      <x:c r="I16" s="2"/>
    </x:row>
    <x:row r="17" ht="25" customHeight="1">
      <x:c r="A17" s="2" t="str">
        <x:v>Hours for planned completed jobs</x:v>
      </x:c>
      <x:c r="B17" s="2"/>
      <x:c r="C17" s="22" t="str">
        <x:f>IF(COUNTA($C$35,$C$51,$C$67)=0,"",IF(COUNT(C48,C64,C80)=3,SUM(C48,C64,C80),""))</x:f>
      </x:c>
      <x:c r="D17" s="22" t="str">
        <x:f>IF(COUNTA($C$35,$C$51,$C$67)=0,"",IF(COUNT(D48,D64,D80)=3,SUM(D48,D64,D80),""))</x:f>
      </x:c>
      <x:c r="E17" s="22" t="str">
        <x:f>IF(COUNTA($C$35,$C$51,$C$67)=0,"",IF(COUNT(E48,E64,E80)=3,SUM(E48,E64,E80),""))</x:f>
      </x:c>
      <x:c r="F17" s="2"/>
      <x:c r="G17" s="2"/>
      <x:c r="H17" s="2"/>
      <x:c r="I17" s="2"/>
    </x:row>
    <x:row r="18" ht="25" customHeight="1">
      <x:c r="A18" s="2" t="str">
        <x:v>Qualified hours remaining</x:v>
      </x:c>
      <x:c r="B18" s="2"/>
      <x:c r="C18" s="22" t="str">
        <x:f>IF(AND(COUNT(C25:C26,C17)=3,MIN(C25:C26)&gt;=0),C25-C26-C17,"")</x:f>
      </x:c>
      <x:c r="D18" s="22" t="str">
        <x:f>IF(AND(COUNT(D25:D26,D17)=3,MIN(D25:D26)&gt;=0),D25-D26-D17,"")</x:f>
      </x:c>
      <x:c r="E18" s="22" t="str">
        <x:f>IF(AND(COUNT(E25:E26,E17)=3,MIN(E25:E26)&gt;=0),E25-E26-E17,"")</x:f>
      </x:c>
      <x:c r="F18" s="2"/>
      <x:c r="G18" s="2"/>
      <x:c r="H18" s="2"/>
      <x:c r="I18" s="2"/>
    </x:row>
    <x:row r="19" ht="25" customHeight="1">
      <x:c r="A19" s="2" t="str">
        <x:v>Media cap remaining</x:v>
      </x:c>
      <x:c r="B19" s="2"/>
      <x:c r="C19" s="21" t="str">
        <x:f>IF(AND(COUNT(C27,C12)=2,C27&gt;=0),C27-C12,"")</x:f>
      </x:c>
      <x:c r="D19" s="21" t="str">
        <x:f>IF(AND(COUNT(D27,D12)=2,D27&gt;=0),D27-D12,"")</x:f>
      </x:c>
      <x:c r="E19" s="21" t="str">
        <x:f>IF(AND(COUNT(E27,E12)=2,E27&gt;=0),E27-E12,"")</x:f>
      </x:c>
      <x:c r="F19" s="2"/>
      <x:c r="G19" s="2"/>
      <x:c r="H19" s="2"/>
      <x:c r="I19" s="2"/>
    </x:row>
    <x:row r="20" ht="25" customHeight="1">
      <x:c r="A20" s="2" t="str">
        <x:v>Contribution above owner floor</x:v>
      </x:c>
      <x:c r="B20" s="2"/>
      <x:c r="C20" s="21" t="str">
        <x:f>IF(AND(COUNT(C30,C16)=2,C30&gt;=0),C16-C30,"")</x:f>
      </x:c>
      <x:c r="D20" s="21" t="str">
        <x:f>IF(AND(COUNT(D30,D16)=2,D30&gt;=0),D16-D30,"")</x:f>
      </x:c>
      <x:c r="E20" s="21" t="str">
        <x:f>IF(AND(COUNT(E30,E16)=2,E30&gt;=0),E16-E30,"")</x:f>
      </x:c>
      <x:c r="F20" s="2"/>
      <x:c r="G20" s="2"/>
      <x:c r="H20" s="2"/>
      <x:c r="I20" s="2"/>
    </x:row>
    <x:row r="21" ht="25" customHeight="1">
      <x:c r="A21" s="2"/>
      <x:c r="B21" s="2"/>
      <x:c r="C21" s="2" t="str">
        <x:f>IF(NOT(ISNUMBER($C$4)),"Set start date",IF(COUNT(C18:C20)&lt;3,"Complete inputs",IF(C31="","Name owner",IF(MIN(C18:C20)&lt;0,"Resolve shortage","Review Cash + Actions"))))</x:f>
        <x:v>Set start date</x:v>
      </x:c>
      <x:c r="D21" s="2" t="str">
        <x:f>IF(NOT(ISNUMBER($C$4)),"Set start date",IF(COUNT(D18:D20)&lt;3,"Complete inputs",IF(D31="","Name owner",IF(MIN(D18:D20)&lt;0,"Resolve shortage","Review Cash + Actions"))))</x:f>
        <x:v>Set start date</x:v>
      </x:c>
      <x:c r="E21" s="2" t="str">
        <x:f>IF(NOT(ISNUMBER($C$4)),"Set start date",IF(COUNT(E18:E20)&lt;3,"Complete inputs",IF(E31="","Name owner",IF(MIN(E18:E20)&lt;0,"Resolve shortage","Review Cash + Actions"))))</x:f>
        <x:v>Set start date</x:v>
      </x:c>
      <x:c r="F21" s="2"/>
      <x:c r="G21" s="2"/>
      <x:c r="H21" s="2"/>
      <x:c r="I21" s="2"/>
    </x:row>
    <x:row r="22" ht="44" customHeight="1">
      <x:c r="A22" s="5" t="str">
        <x:v>Negative capacity, media headroom or retained contribution needs a decision. Incomplete inputs leave affected totals blank. A positive number does not establish feasibility or guarantee work.</x:v>
      </x:c>
      <x:c r="B22" s="5"/>
      <x:c r="C22" s="5"/>
      <x:c r="D22" s="5"/>
      <x:c r="E22" s="5"/>
      <x:c r="F22" s="2"/>
      <x:c r="G22" s="2"/>
      <x:c r="H22" s="2"/>
      <x:c r="I22" s="2"/>
    </x:row>
    <x:row r="23" ht="25" customHeight="1">
      <x:c r="A23" s="2"/>
      <x:c r="B23" s="2"/>
      <x:c r="C23" s="2"/>
      <x:c r="D23" s="2"/>
      <x:c r="E23" s="2"/>
      <x:c r="F23" s="2"/>
      <x:c r="G23" s="2"/>
      <x:c r="H23" s="2"/>
      <x:c r="I23" s="2"/>
    </x:row>
    <x:row r="24" ht="28" customHeight="1">
      <x:c r="A24" s="14" t="str">
        <x:v>PER-WINDOW INPUTS</x:v>
      </x:c>
      <x:c r="B24" s="14"/>
      <x:c r="C24" s="14"/>
      <x:c r="D24" s="14"/>
      <x:c r="E24" s="14"/>
      <x:c r="F24" s="2"/>
      <x:c r="G24" s="2"/>
      <x:c r="H24" s="2"/>
      <x:c r="I24" s="2"/>
    </x:row>
    <x:row r="25" ht="25" customHeight="1">
      <x:c r="A25" s="2" t="str">
        <x:v>Qualified hours available, net of buffer</x:v>
      </x:c>
      <x:c r="B25" s="2"/>
      <x:c r="C25" s="15"/>
      <x:c r="D25" s="15"/>
      <x:c r="E25" s="15"/>
      <x:c r="F25" s="2"/>
      <x:c r="G25" s="2"/>
      <x:c r="H25" s="2"/>
      <x:c r="I25" s="2"/>
    </x:row>
    <x:row r="26" ht="25" customHeight="1">
      <x:c r="A26" s="2" t="str">
        <x:v>Hours already committed / baseline</x:v>
      </x:c>
      <x:c r="B26" s="2"/>
      <x:c r="C26" s="15"/>
      <x:c r="D26" s="15"/>
      <x:c r="E26" s="15"/>
      <x:c r="F26" s="2"/>
      <x:c r="G26" s="2"/>
      <x:c r="H26" s="2"/>
      <x:c r="I26" s="2"/>
    </x:row>
    <x:row r="27" ht="25" customHeight="1">
      <x:c r="A27" s="2" t="str">
        <x:v>Media cash cap</x:v>
      </x:c>
      <x:c r="B27" s="2"/>
      <x:c r="C27" s="16"/>
      <x:c r="D27" s="16"/>
      <x:c r="E27" s="16"/>
      <x:c r="F27" s="2"/>
      <x:c r="G27" s="2"/>
      <x:c r="H27" s="2"/>
      <x:c r="I27" s="2"/>
    </x:row>
    <x:row r="28" ht="25" customHeight="1">
      <x:c r="A28" s="2" t="str">
        <x:v>Agency / management cash</x:v>
      </x:c>
      <x:c r="B28" s="2"/>
      <x:c r="C28" s="16"/>
      <x:c r="D28" s="16"/>
      <x:c r="E28" s="16"/>
      <x:c r="F28" s="2"/>
      <x:c r="G28" s="2"/>
      <x:c r="H28" s="2"/>
      <x:c r="I28" s="2"/>
    </x:row>
    <x:row r="29" ht="25" customHeight="1">
      <x:c r="A29" s="2" t="str">
        <x:v>Other marketing cash</x:v>
      </x:c>
      <x:c r="B29" s="2"/>
      <x:c r="C29" s="16"/>
      <x:c r="D29" s="16"/>
      <x:c r="E29" s="16"/>
      <x:c r="F29" s="2"/>
      <x:c r="G29" s="2"/>
      <x:c r="H29" s="2"/>
      <x:c r="I29" s="2"/>
    </x:row>
    <x:row r="30" ht="25" customHeight="1">
      <x:c r="A30" s="2" t="str">
        <x:v>Contribution to retain after marketing</x:v>
      </x:c>
      <x:c r="B30" s="2"/>
      <x:c r="C30" s="16"/>
      <x:c r="D30" s="16"/>
      <x:c r="E30" s="16"/>
      <x:c r="F30" s="2"/>
      <x:c r="G30" s="2"/>
      <x:c r="H30" s="2"/>
      <x:c r="I30" s="2"/>
    </x:row>
    <x:row r="31" ht="25" customHeight="1">
      <x:c r="A31" s="2" t="str">
        <x:v>Decision owner</x:v>
      </x:c>
      <x:c r="B31" s="2"/>
      <x:c r="C31" s="8"/>
      <x:c r="D31" s="8"/>
      <x:c r="E31" s="8"/>
      <x:c r="F31" s="2"/>
      <x:c r="G31" s="2"/>
      <x:c r="H31" s="2"/>
      <x:c r="I31" s="2"/>
    </x:row>
    <x:row r="32" ht="44" customHeight="1">
      <x:c r="A32" s="5" t="str">
        <x:v>Use one crew pool able to perform every selected service. Deduct leave and contingency before available hours; enter existing work once as baseline. Different specialist pools need their own capacity review.</x:v>
      </x:c>
      <x:c r="B32" s="5"/>
      <x:c r="C32" s="5"/>
      <x:c r="D32" s="5"/>
      <x:c r="E32" s="5"/>
      <x:c r="F32" s="2"/>
      <x:c r="G32" s="2"/>
      <x:c r="H32" s="2"/>
      <x:c r="I32" s="2"/>
    </x:row>
    <x:row r="33" ht="25" customHeight="1">
      <x:c r="A33" s="2"/>
      <x:c r="B33" s="2"/>
      <x:c r="C33" s="2"/>
      <x:c r="D33" s="2"/>
      <x:c r="E33" s="2"/>
      <x:c r="F33" s="2"/>
      <x:c r="G33" s="2"/>
      <x:c r="H33" s="2"/>
      <x:c r="I33" s="2"/>
    </x:row>
    <x:row r="34" ht="28" customHeight="1">
      <x:c r="A34" s="14" t="str">
        <x:v>SERVICE 1 · ENTER YOUR OWN ASSUMPTIONS</x:v>
      </x:c>
      <x:c r="B34" s="14"/>
      <x:c r="C34" s="14"/>
      <x:c r="D34" s="14"/>
      <x:c r="E34" s="14"/>
      <x:c r="F34" s="2"/>
      <x:c r="G34" s="2"/>
      <x:c r="H34" s="2"/>
      <x:c r="I34" s="2"/>
    </x:row>
    <x:row r="35" ht="25" customHeight="1">
      <x:c r="A35" s="2" t="str">
        <x:v>Service name</x:v>
      </x:c>
      <x:c r="B35" s="2"/>
      <x:c r="C35" s="8"/>
      <x:c r="D35" s="2"/>
      <x:c r="E35" s="2"/>
      <x:c r="F35" s="2"/>
      <x:c r="G35" s="2"/>
      <x:c r="H35" s="2"/>
      <x:c r="I35" s="2"/>
    </x:row>
    <x:row r="36" ht="25" customHeight="1">
      <x:c r="A36" s="2" t="str">
        <x:v>Net collections per completed job</x:v>
      </x:c>
      <x:c r="B36" s="2"/>
      <x:c r="C36" s="16"/>
      <x:c r="D36" s="2"/>
      <x:c r="E36" s="2"/>
      <x:c r="F36" s="2"/>
      <x:c r="G36" s="2"/>
      <x:c r="H36" s="2"/>
      <x:c r="I36" s="2"/>
    </x:row>
    <x:row r="37" ht="25" customHeight="1">
      <x:c r="A37" s="2" t="str">
        <x:v>Variable cost per completed job</x:v>
      </x:c>
      <x:c r="B37" s="2"/>
      <x:c r="C37" s="16"/>
      <x:c r="D37" s="2"/>
      <x:c r="E37" s="2"/>
      <x:c r="F37" s="2"/>
      <x:c r="G37" s="2"/>
      <x:c r="H37" s="2"/>
      <x:c r="I37" s="2"/>
    </x:row>
    <x:row r="38" ht="25" customHeight="1">
      <x:c r="A38" s="2" t="str">
        <x:v>Technician hours per completed job</x:v>
      </x:c>
      <x:c r="B38" s="2"/>
      <x:c r="C38" s="15"/>
      <x:c r="D38" s="2"/>
      <x:c r="E38" s="2"/>
      <x:c r="F38" s="2"/>
      <x:c r="G38" s="2"/>
      <x:c r="H38" s="2"/>
      <x:c r="I38" s="2"/>
    </x:row>
    <x:row r="39" ht="25" customHeight="1">
      <x:c r="A39" s="2" t="str">
        <x:v>Inquiry → booking rate</x:v>
      </x:c>
      <x:c r="B39" s="2"/>
      <x:c r="C39" s="17"/>
      <x:c r="D39" s="2"/>
      <x:c r="E39" s="2"/>
      <x:c r="F39" s="2"/>
      <x:c r="G39" s="2"/>
      <x:c r="H39" s="2"/>
      <x:c r="I39" s="2"/>
    </x:row>
    <x:row r="40" ht="25" customHeight="1">
      <x:c r="A40" s="2" t="str">
        <x:v>Booking → completion rate</x:v>
      </x:c>
      <x:c r="B40" s="2"/>
      <x:c r="C40" s="17"/>
      <x:c r="D40" s="2"/>
      <x:c r="E40" s="2"/>
      <x:c r="F40" s="2"/>
      <x:c r="G40" s="2"/>
      <x:c r="H40" s="2"/>
      <x:c r="I40" s="2"/>
    </x:row>
    <x:row r="41" ht="25" customHeight="1">
      <x:c r="A41" s="2" t="str">
        <x:v>Cost per serviceable inquiry</x:v>
      </x:c>
      <x:c r="B41" s="2"/>
      <x:c r="C41" s="16"/>
      <x:c r="D41" s="2"/>
      <x:c r="E41" s="2"/>
      <x:c r="F41" s="2"/>
      <x:c r="G41" s="2"/>
      <x:c r="H41" s="2"/>
      <x:c r="I41" s="2"/>
    </x:row>
    <x:row r="42" ht="40" customHeight="1">
      <x:c r="A42" s="2" t="str">
        <x:v>Assumption source / date</x:v>
      </x:c>
      <x:c r="B42" s="2"/>
      <x:c r="C42" s="18"/>
      <x:c r="D42" s="19"/>
      <x:c r="E42" s="19"/>
      <x:c r="F42" s="2"/>
      <x:c r="G42" s="2"/>
      <x:c r="H42" s="2"/>
      <x:c r="I42" s="2"/>
    </x:row>
    <x:row r="43" ht="25" customHeight="1">
      <x:c r="A43" s="2" t="str">
        <x:v>Unit inputs</x:v>
      </x:c>
      <x:c r="B43" s="2"/>
      <x:c r="C43" s="2" t="str">
        <x:f>IF(C35="","Name service",IF(COUNT(C36:C41)&lt;6,"Complete unit inputs",IF(OR(MIN(C36:C37)&lt;0,C38&lt;=0,C39&lt;=0,C39&gt;1,C40&lt;=0,C40&gt;1,C41&lt;0),"Check unit inputs","Ready")))</x:f>
        <x:v>Name service</x:v>
      </x:c>
      <x:c r="D43" s="2"/>
      <x:c r="E43" s="2"/>
      <x:c r="F43" s="2"/>
      <x:c r="G43" s="2"/>
      <x:c r="H43" s="2"/>
      <x:c r="I43" s="2"/>
    </x:row>
    <x:row r="44" ht="25" customHeight="1">
      <x:c r="A44" s="2" t="str">
        <x:v>Completed-job target</x:v>
      </x:c>
      <x:c r="B44" s="2"/>
      <x:c r="C44" s="20"/>
      <x:c r="D44" s="20"/>
      <x:c r="E44" s="20"/>
      <x:c r="F44" s="2"/>
      <x:c r="G44" s="2"/>
      <x:c r="H44" s="2"/>
      <x:c r="I44" s="2"/>
    </x:row>
    <x:row r="45" ht="25" customHeight="1">
      <x:c r="A45" s="2" t="str">
        <x:v>Required inquiries, rounded up</x:v>
      </x:c>
      <x:c r="B45" s="2"/>
      <x:c r="C45" s="2" t="n">
        <x:f>IF(AND($C35="",C44=""),0,IF(NOT(AND(ISNUMBER(C44),C44&gt;=0,C44=INT(C44))),"",IF(C44=0,0,IF(AND($C35&lt;&gt;"",$C43="Ready"),ROUNDUP(C44/($C39*$C40),0),""))))</x:f>
        <x:v>0</x:v>
      </x:c>
      <x:c r="D45" s="2" t="n">
        <x:f>IF(AND($C35="",D44=""),0,IF(NOT(AND(ISNUMBER(D44),D44&gt;=0,D44=INT(D44))),"",IF(D44=0,0,IF(AND($C35&lt;&gt;"",$C43="Ready"),ROUNDUP(D44/($C39*$C40),0),""))))</x:f>
        <x:v>0</x:v>
      </x:c>
      <x:c r="E45" s="2" t="n">
        <x:f>IF(AND($C35="",E44=""),0,IF(NOT(AND(ISNUMBER(E44),E44&gt;=0,E44=INT(E44))),"",IF(E44=0,0,IF(AND($C35&lt;&gt;"",$C43="Ready"),ROUNDUP(E44/($C39*$C40),0),""))))</x:f>
        <x:v>0</x:v>
      </x:c>
      <x:c r="F45" s="2"/>
      <x:c r="G45" s="2"/>
      <x:c r="H45" s="2"/>
      <x:c r="I45" s="2"/>
    </x:row>
    <x:row r="46" ht="25" customHeight="1">
      <x:c r="A46" s="2" t="str">
        <x:v>Projected media cash</x:v>
      </x:c>
      <x:c r="B46" s="2"/>
      <x:c r="C46" s="21" t="n">
        <x:f>IF(AND($C35="",C44=""),0,IF(NOT(AND(ISNUMBER(C44),C44&gt;=0,C44=INT(C44))),"",IF(C44=0,0,IF(AND($C35&lt;&gt;"",$C43="Ready"),C45*$C41,""))))</x:f>
        <x:v>0</x:v>
      </x:c>
      <x:c r="D46" s="21" t="n">
        <x:f>IF(AND($C35="",D44=""),0,IF(NOT(AND(ISNUMBER(D44),D44&gt;=0,D44=INT(D44))),"",IF(D44=0,0,IF(AND($C35&lt;&gt;"",$C43="Ready"),D45*$C41,""))))</x:f>
        <x:v>0</x:v>
      </x:c>
      <x:c r="E46" s="21" t="n">
        <x:f>IF(AND($C35="",E44=""),0,IF(NOT(AND(ISNUMBER(E44),E44&gt;=0,E44=INT(E44))),"",IF(E44=0,0,IF(AND($C35&lt;&gt;"",$C43="Ready"),E45*$C41,""))))</x:f>
        <x:v>0</x:v>
      </x:c>
      <x:c r="F46" s="2"/>
      <x:c r="G46" s="2"/>
      <x:c r="H46" s="2"/>
      <x:c r="I46" s="2"/>
    </x:row>
    <x:row r="47" ht="25" customHeight="1">
      <x:c r="A47" s="2" t="str">
        <x:v>Planned job contribution</x:v>
      </x:c>
      <x:c r="B47" s="2"/>
      <x:c r="C47" s="21" t="n">
        <x:f>IF(AND($C35="",C44=""),0,IF(NOT(AND(ISNUMBER(C44),C44&gt;=0,C44=INT(C44))),"",IF(C44=0,0,IF(AND($C35&lt;&gt;"",$C43="Ready"),C44*($C36-$C37),""))))</x:f>
        <x:v>0</x:v>
      </x:c>
      <x:c r="D47" s="21" t="n">
        <x:f>IF(AND($C35="",D44=""),0,IF(NOT(AND(ISNUMBER(D44),D44&gt;=0,D44=INT(D44))),"",IF(D44=0,0,IF(AND($C35&lt;&gt;"",$C43="Ready"),D44*($C36-$C37),""))))</x:f>
        <x:v>0</x:v>
      </x:c>
      <x:c r="E47" s="21" t="n">
        <x:f>IF(AND($C35="",E44=""),0,IF(NOT(AND(ISNUMBER(E44),E44&gt;=0,E44=INT(E44))),"",IF(E44=0,0,IF(AND($C35&lt;&gt;"",$C43="Ready"),E44*($C36-$C37),""))))</x:f>
        <x:v>0</x:v>
      </x:c>
      <x:c r="F47" s="2"/>
      <x:c r="G47" s="2"/>
      <x:c r="H47" s="2"/>
      <x:c r="I47" s="2"/>
    </x:row>
    <x:row r="48" ht="25" customHeight="1">
      <x:c r="A48" s="2" t="str">
        <x:v>Planned technician hours</x:v>
      </x:c>
      <x:c r="B48" s="2"/>
      <x:c r="C48" s="22" t="n">
        <x:f>IF(AND($C35="",C44=""),0,IF(NOT(AND(ISNUMBER(C44),C44&gt;=0,C44=INT(C44))),"",IF(C44=0,0,IF(AND($C35&lt;&gt;"",$C43="Ready"),C44*$C38,""))))</x:f>
        <x:v>0</x:v>
      </x:c>
      <x:c r="D48" s="22" t="n">
        <x:f>IF(AND($C35="",D44=""),0,IF(NOT(AND(ISNUMBER(D44),D44&gt;=0,D44=INT(D44))),"",IF(D44=0,0,IF(AND($C35&lt;&gt;"",$C43="Ready"),D44*$C38,""))))</x:f>
        <x:v>0</x:v>
      </x:c>
      <x:c r="E48" s="22" t="n">
        <x:f>IF(AND($C35="",E44=""),0,IF(NOT(AND(ISNUMBER(E44),E44&gt;=0,E44=INT(E44))),"",IF(E44=0,0,IF(AND($C35&lt;&gt;"",$C43="Ready"),E44*$C38,""))))</x:f>
        <x:v>0</x:v>
      </x:c>
      <x:c r="F48" s="2"/>
      <x:c r="G48" s="2"/>
      <x:c r="H48" s="2"/>
      <x:c r="I48" s="2"/>
    </x:row>
    <x:row r="49" ht="25" customHeight="1">
      <x:c r="A49" s="2"/>
      <x:c r="B49" s="2"/>
      <x:c r="C49" s="2"/>
      <x:c r="D49" s="2"/>
      <x:c r="E49" s="2"/>
      <x:c r="F49" s="2"/>
      <x:c r="G49" s="2"/>
      <x:c r="H49" s="2"/>
      <x:c r="I49" s="2"/>
    </x:row>
    <x:row r="50" ht="28" customHeight="1">
      <x:c r="A50" s="14" t="str">
        <x:v>SERVICE 2 · ENTER YOUR OWN ASSUMPTIONS</x:v>
      </x:c>
      <x:c r="B50" s="14"/>
      <x:c r="C50" s="14"/>
      <x:c r="D50" s="14"/>
      <x:c r="E50" s="14"/>
      <x:c r="F50" s="2"/>
      <x:c r="G50" s="2"/>
      <x:c r="H50" s="2"/>
      <x:c r="I50" s="2"/>
    </x:row>
    <x:row r="51" ht="25" customHeight="1">
      <x:c r="A51" s="2" t="str">
        <x:v>Service name</x:v>
      </x:c>
      <x:c r="B51" s="2"/>
      <x:c r="C51" s="8"/>
      <x:c r="D51" s="2"/>
      <x:c r="E51" s="2"/>
      <x:c r="F51" s="2"/>
      <x:c r="G51" s="2"/>
      <x:c r="H51" s="2"/>
      <x:c r="I51" s="2"/>
    </x:row>
    <x:row r="52" ht="25" customHeight="1">
      <x:c r="A52" s="2" t="str">
        <x:v>Net collections per completed job</x:v>
      </x:c>
      <x:c r="B52" s="2"/>
      <x:c r="C52" s="16"/>
      <x:c r="D52" s="2"/>
      <x:c r="E52" s="2"/>
      <x:c r="F52" s="2"/>
      <x:c r="G52" s="2"/>
      <x:c r="H52" s="2"/>
      <x:c r="I52" s="2"/>
    </x:row>
    <x:row r="53" ht="25" customHeight="1">
      <x:c r="A53" s="2" t="str">
        <x:v>Variable cost per completed job</x:v>
      </x:c>
      <x:c r="B53" s="2"/>
      <x:c r="C53" s="16"/>
      <x:c r="D53" s="2"/>
      <x:c r="E53" s="2"/>
      <x:c r="F53" s="2"/>
      <x:c r="G53" s="2"/>
      <x:c r="H53" s="2"/>
      <x:c r="I53" s="2"/>
    </x:row>
    <x:row r="54" ht="25" customHeight="1">
      <x:c r="A54" s="2" t="str">
        <x:v>Technician hours per completed job</x:v>
      </x:c>
      <x:c r="B54" s="2"/>
      <x:c r="C54" s="15"/>
      <x:c r="D54" s="2"/>
      <x:c r="E54" s="2"/>
      <x:c r="F54" s="2"/>
      <x:c r="G54" s="2"/>
      <x:c r="H54" s="2"/>
      <x:c r="I54" s="2"/>
    </x:row>
    <x:row r="55" ht="25" customHeight="1">
      <x:c r="A55" s="2" t="str">
        <x:v>Inquiry → booking rate</x:v>
      </x:c>
      <x:c r="B55" s="2"/>
      <x:c r="C55" s="17"/>
      <x:c r="D55" s="2"/>
      <x:c r="E55" s="2"/>
      <x:c r="F55" s="2"/>
      <x:c r="G55" s="2"/>
      <x:c r="H55" s="2"/>
      <x:c r="I55" s="2"/>
    </x:row>
    <x:row r="56" ht="25" customHeight="1">
      <x:c r="A56" s="2" t="str">
        <x:v>Booking → completion rate</x:v>
      </x:c>
      <x:c r="B56" s="2"/>
      <x:c r="C56" s="17"/>
      <x:c r="D56" s="2"/>
      <x:c r="E56" s="2"/>
      <x:c r="F56" s="2"/>
      <x:c r="G56" s="2"/>
      <x:c r="H56" s="2"/>
      <x:c r="I56" s="2"/>
    </x:row>
    <x:row r="57" ht="25" customHeight="1">
      <x:c r="A57" s="2" t="str">
        <x:v>Cost per serviceable inquiry</x:v>
      </x:c>
      <x:c r="B57" s="2"/>
      <x:c r="C57" s="16"/>
      <x:c r="D57" s="2"/>
      <x:c r="E57" s="2"/>
      <x:c r="F57" s="2"/>
      <x:c r="G57" s="2"/>
      <x:c r="H57" s="2"/>
      <x:c r="I57" s="2"/>
    </x:row>
    <x:row r="58" ht="40" customHeight="1">
      <x:c r="A58" s="2" t="str">
        <x:v>Assumption source / date</x:v>
      </x:c>
      <x:c r="B58" s="2"/>
      <x:c r="C58" s="18"/>
      <x:c r="D58" s="19"/>
      <x:c r="E58" s="19"/>
      <x:c r="F58" s="2"/>
      <x:c r="G58" s="2"/>
      <x:c r="H58" s="2"/>
      <x:c r="I58" s="2"/>
    </x:row>
    <x:row r="59" ht="25" customHeight="1">
      <x:c r="A59" s="2" t="str">
        <x:v>Unit inputs</x:v>
      </x:c>
      <x:c r="B59" s="2"/>
      <x:c r="C59" s="2" t="str">
        <x:f>IF(C51="","Name service",IF(COUNT(C52:C57)&lt;6,"Complete unit inputs",IF(OR(MIN(C52:C53)&lt;0,C54&lt;=0,C55&lt;=0,C55&gt;1,C56&lt;=0,C56&gt;1,C57&lt;0),"Check unit inputs","Ready")))</x:f>
        <x:v>Name service</x:v>
      </x:c>
      <x:c r="D59" s="2"/>
      <x:c r="E59" s="2"/>
      <x:c r="F59" s="2"/>
      <x:c r="G59" s="2"/>
      <x:c r="H59" s="2"/>
      <x:c r="I59" s="2"/>
    </x:row>
    <x:row r="60" ht="25" customHeight="1">
      <x:c r="A60" s="2" t="str">
        <x:v>Completed-job target</x:v>
      </x:c>
      <x:c r="B60" s="2"/>
      <x:c r="C60" s="20"/>
      <x:c r="D60" s="20"/>
      <x:c r="E60" s="20"/>
      <x:c r="F60" s="2"/>
      <x:c r="G60" s="2"/>
      <x:c r="H60" s="2"/>
      <x:c r="I60" s="2"/>
    </x:row>
    <x:row r="61" ht="25" customHeight="1">
      <x:c r="A61" s="2" t="str">
        <x:v>Required inquiries, rounded up</x:v>
      </x:c>
      <x:c r="B61" s="2"/>
      <x:c r="C61" s="2" t="n">
        <x:f>IF(AND($C51="",C60=""),0,IF(NOT(AND(ISNUMBER(C60),C60&gt;=0,C60=INT(C60))),"",IF(C60=0,0,IF(AND($C51&lt;&gt;"",$C59="Ready"),ROUNDUP(C60/($C55*$C56),0),""))))</x:f>
        <x:v>0</x:v>
      </x:c>
      <x:c r="D61" s="2" t="n">
        <x:f>IF(AND($C51="",D60=""),0,IF(NOT(AND(ISNUMBER(D60),D60&gt;=0,D60=INT(D60))),"",IF(D60=0,0,IF(AND($C51&lt;&gt;"",$C59="Ready"),ROUNDUP(D60/($C55*$C56),0),""))))</x:f>
        <x:v>0</x:v>
      </x:c>
      <x:c r="E61" s="2" t="n">
        <x:f>IF(AND($C51="",E60=""),0,IF(NOT(AND(ISNUMBER(E60),E60&gt;=0,E60=INT(E60))),"",IF(E60=0,0,IF(AND($C51&lt;&gt;"",$C59="Ready"),ROUNDUP(E60/($C55*$C56),0),""))))</x:f>
        <x:v>0</x:v>
      </x:c>
      <x:c r="F61" s="2"/>
      <x:c r="G61" s="2"/>
      <x:c r="H61" s="2"/>
      <x:c r="I61" s="2"/>
    </x:row>
    <x:row r="62" ht="25" customHeight="1">
      <x:c r="A62" s="2" t="str">
        <x:v>Projected media cash</x:v>
      </x:c>
      <x:c r="B62" s="2"/>
      <x:c r="C62" s="21" t="n">
        <x:f>IF(AND($C51="",C60=""),0,IF(NOT(AND(ISNUMBER(C60),C60&gt;=0,C60=INT(C60))),"",IF(C60=0,0,IF(AND($C51&lt;&gt;"",$C59="Ready"),C61*$C57,""))))</x:f>
        <x:v>0</x:v>
      </x:c>
      <x:c r="D62" s="21" t="n">
        <x:f>IF(AND($C51="",D60=""),0,IF(NOT(AND(ISNUMBER(D60),D60&gt;=0,D60=INT(D60))),"",IF(D60=0,0,IF(AND($C51&lt;&gt;"",$C59="Ready"),D61*$C57,""))))</x:f>
        <x:v>0</x:v>
      </x:c>
      <x:c r="E62" s="21" t="n">
        <x:f>IF(AND($C51="",E60=""),0,IF(NOT(AND(ISNUMBER(E60),E60&gt;=0,E60=INT(E60))),"",IF(E60=0,0,IF(AND($C51&lt;&gt;"",$C59="Ready"),E61*$C57,""))))</x:f>
        <x:v>0</x:v>
      </x:c>
      <x:c r="F62" s="2"/>
      <x:c r="G62" s="2"/>
      <x:c r="H62" s="2"/>
      <x:c r="I62" s="2"/>
    </x:row>
    <x:row r="63" ht="25" customHeight="1">
      <x:c r="A63" s="2" t="str">
        <x:v>Planned job contribution</x:v>
      </x:c>
      <x:c r="B63" s="2"/>
      <x:c r="C63" s="21" t="n">
        <x:f>IF(AND($C51="",C60=""),0,IF(NOT(AND(ISNUMBER(C60),C60&gt;=0,C60=INT(C60))),"",IF(C60=0,0,IF(AND($C51&lt;&gt;"",$C59="Ready"),C60*($C52-$C53),""))))</x:f>
        <x:v>0</x:v>
      </x:c>
      <x:c r="D63" s="21" t="n">
        <x:f>IF(AND($C51="",D60=""),0,IF(NOT(AND(ISNUMBER(D60),D60&gt;=0,D60=INT(D60))),"",IF(D60=0,0,IF(AND($C51&lt;&gt;"",$C59="Ready"),D60*($C52-$C53),""))))</x:f>
        <x:v>0</x:v>
      </x:c>
      <x:c r="E63" s="21" t="n">
        <x:f>IF(AND($C51="",E60=""),0,IF(NOT(AND(ISNUMBER(E60),E60&gt;=0,E60=INT(E60))),"",IF(E60=0,0,IF(AND($C51&lt;&gt;"",$C59="Ready"),E60*($C52-$C53),""))))</x:f>
        <x:v>0</x:v>
      </x:c>
      <x:c r="F63" s="2"/>
      <x:c r="G63" s="2"/>
      <x:c r="H63" s="2"/>
      <x:c r="I63" s="2"/>
    </x:row>
    <x:row r="64" ht="25" customHeight="1">
      <x:c r="A64" s="2" t="str">
        <x:v>Planned technician hours</x:v>
      </x:c>
      <x:c r="B64" s="2"/>
      <x:c r="C64" s="22" t="n">
        <x:f>IF(AND($C51="",C60=""),0,IF(NOT(AND(ISNUMBER(C60),C60&gt;=0,C60=INT(C60))),"",IF(C60=0,0,IF(AND($C51&lt;&gt;"",$C59="Ready"),C60*$C54,""))))</x:f>
        <x:v>0</x:v>
      </x:c>
      <x:c r="D64" s="22" t="n">
        <x:f>IF(AND($C51="",D60=""),0,IF(NOT(AND(ISNUMBER(D60),D60&gt;=0,D60=INT(D60))),"",IF(D60=0,0,IF(AND($C51&lt;&gt;"",$C59="Ready"),D60*$C54,""))))</x:f>
        <x:v>0</x:v>
      </x:c>
      <x:c r="E64" s="22" t="n">
        <x:f>IF(AND($C51="",E60=""),0,IF(NOT(AND(ISNUMBER(E60),E60&gt;=0,E60=INT(E60))),"",IF(E60=0,0,IF(AND($C51&lt;&gt;"",$C59="Ready"),E60*$C54,""))))</x:f>
        <x:v>0</x:v>
      </x:c>
      <x:c r="F64" s="2"/>
      <x:c r="G64" s="2"/>
      <x:c r="H64" s="2"/>
      <x:c r="I64" s="2"/>
    </x:row>
    <x:row r="65" ht="25" customHeight="1">
      <x:c r="A65" s="2"/>
      <x:c r="B65" s="2"/>
      <x:c r="C65" s="2"/>
      <x:c r="D65" s="2"/>
      <x:c r="E65" s="2"/>
      <x:c r="F65" s="2"/>
      <x:c r="G65" s="2"/>
      <x:c r="H65" s="2"/>
      <x:c r="I65" s="2"/>
    </x:row>
    <x:row r="66" ht="28" customHeight="1">
      <x:c r="A66" s="14" t="str">
        <x:v>SERVICE 3 · ENTER YOUR OWN ASSUMPTIONS</x:v>
      </x:c>
      <x:c r="B66" s="14"/>
      <x:c r="C66" s="14"/>
      <x:c r="D66" s="14"/>
      <x:c r="E66" s="14"/>
      <x:c r="F66" s="2"/>
      <x:c r="G66" s="2"/>
      <x:c r="H66" s="2"/>
      <x:c r="I66" s="2"/>
    </x:row>
    <x:row r="67" ht="25" customHeight="1">
      <x:c r="A67" s="2" t="str">
        <x:v>Service name</x:v>
      </x:c>
      <x:c r="B67" s="2"/>
      <x:c r="C67" s="8"/>
      <x:c r="D67" s="2"/>
      <x:c r="E67" s="2"/>
      <x:c r="F67" s="2"/>
      <x:c r="G67" s="2"/>
      <x:c r="H67" s="2"/>
      <x:c r="I67" s="2"/>
    </x:row>
    <x:row r="68" ht="25" customHeight="1">
      <x:c r="A68" s="2" t="str">
        <x:v>Net collections per completed job</x:v>
      </x:c>
      <x:c r="B68" s="2"/>
      <x:c r="C68" s="16"/>
      <x:c r="D68" s="2"/>
      <x:c r="E68" s="2"/>
      <x:c r="F68" s="2"/>
      <x:c r="G68" s="2"/>
      <x:c r="H68" s="2"/>
      <x:c r="I68" s="2"/>
    </x:row>
    <x:row r="69" ht="25" customHeight="1">
      <x:c r="A69" s="2" t="str">
        <x:v>Variable cost per completed job</x:v>
      </x:c>
      <x:c r="B69" s="2"/>
      <x:c r="C69" s="16"/>
      <x:c r="D69" s="2"/>
      <x:c r="E69" s="2"/>
      <x:c r="F69" s="2"/>
      <x:c r="G69" s="2"/>
      <x:c r="H69" s="2"/>
      <x:c r="I69" s="2"/>
    </x:row>
    <x:row r="70" ht="25" customHeight="1">
      <x:c r="A70" s="2" t="str">
        <x:v>Technician hours per completed job</x:v>
      </x:c>
      <x:c r="B70" s="2"/>
      <x:c r="C70" s="15"/>
      <x:c r="D70" s="2"/>
      <x:c r="E70" s="2"/>
      <x:c r="F70" s="2"/>
      <x:c r="G70" s="2"/>
      <x:c r="H70" s="2"/>
      <x:c r="I70" s="2"/>
    </x:row>
    <x:row r="71" ht="25" customHeight="1">
      <x:c r="A71" s="2" t="str">
        <x:v>Inquiry → booking rate</x:v>
      </x:c>
      <x:c r="B71" s="2"/>
      <x:c r="C71" s="17"/>
      <x:c r="D71" s="2"/>
      <x:c r="E71" s="2"/>
      <x:c r="F71" s="2"/>
      <x:c r="G71" s="2"/>
      <x:c r="H71" s="2"/>
      <x:c r="I71" s="2"/>
    </x:row>
    <x:row r="72" ht="25" customHeight="1">
      <x:c r="A72" s="2" t="str">
        <x:v>Booking → completion rate</x:v>
      </x:c>
      <x:c r="B72" s="2"/>
      <x:c r="C72" s="17"/>
      <x:c r="D72" s="2"/>
      <x:c r="E72" s="2"/>
      <x:c r="F72" s="2"/>
      <x:c r="G72" s="2"/>
      <x:c r="H72" s="2"/>
      <x:c r="I72" s="2"/>
    </x:row>
    <x:row r="73" ht="25" customHeight="1">
      <x:c r="A73" s="2" t="str">
        <x:v>Cost per serviceable inquiry</x:v>
      </x:c>
      <x:c r="B73" s="2"/>
      <x:c r="C73" s="16"/>
      <x:c r="D73" s="2"/>
      <x:c r="E73" s="2"/>
      <x:c r="F73" s="2"/>
      <x:c r="G73" s="2"/>
      <x:c r="H73" s="2"/>
      <x:c r="I73" s="2"/>
    </x:row>
    <x:row r="74" ht="40" customHeight="1">
      <x:c r="A74" s="2" t="str">
        <x:v>Assumption source / date</x:v>
      </x:c>
      <x:c r="B74" s="2"/>
      <x:c r="C74" s="18"/>
      <x:c r="D74" s="19"/>
      <x:c r="E74" s="19"/>
      <x:c r="F74" s="2"/>
      <x:c r="G74" s="2"/>
      <x:c r="H74" s="2"/>
      <x:c r="I74" s="2"/>
    </x:row>
    <x:row r="75" ht="25" customHeight="1">
      <x:c r="A75" s="2" t="str">
        <x:v>Unit inputs</x:v>
      </x:c>
      <x:c r="B75" s="2"/>
      <x:c r="C75" s="2" t="str">
        <x:f>IF(C67="","Name service",IF(COUNT(C68:C73)&lt;6,"Complete unit inputs",IF(OR(MIN(C68:C69)&lt;0,C70&lt;=0,C71&lt;=0,C71&gt;1,C72&lt;=0,C72&gt;1,C73&lt;0),"Check unit inputs","Ready")))</x:f>
        <x:v>Name service</x:v>
      </x:c>
      <x:c r="D75" s="2"/>
      <x:c r="E75" s="2"/>
      <x:c r="F75" s="2"/>
      <x:c r="G75" s="2"/>
      <x:c r="H75" s="2"/>
      <x:c r="I75" s="2"/>
    </x:row>
    <x:row r="76" ht="25" customHeight="1">
      <x:c r="A76" s="2" t="str">
        <x:v>Completed-job target</x:v>
      </x:c>
      <x:c r="B76" s="2"/>
      <x:c r="C76" s="20"/>
      <x:c r="D76" s="20"/>
      <x:c r="E76" s="20"/>
      <x:c r="F76" s="2"/>
      <x:c r="G76" s="2"/>
      <x:c r="H76" s="2"/>
      <x:c r="I76" s="2"/>
    </x:row>
    <x:row r="77" ht="25" customHeight="1">
      <x:c r="A77" s="2" t="str">
        <x:v>Required inquiries, rounded up</x:v>
      </x:c>
      <x:c r="B77" s="2"/>
      <x:c r="C77" s="2" t="n">
        <x:f>IF(AND($C67="",C76=""),0,IF(NOT(AND(ISNUMBER(C76),C76&gt;=0,C76=INT(C76))),"",IF(C76=0,0,IF(AND($C67&lt;&gt;"",$C75="Ready"),ROUNDUP(C76/($C71*$C72),0),""))))</x:f>
        <x:v>0</x:v>
      </x:c>
      <x:c r="D77" s="2" t="n">
        <x:f>IF(AND($C67="",D76=""),0,IF(NOT(AND(ISNUMBER(D76),D76&gt;=0,D76=INT(D76))),"",IF(D76=0,0,IF(AND($C67&lt;&gt;"",$C75="Ready"),ROUNDUP(D76/($C71*$C72),0),""))))</x:f>
        <x:v>0</x:v>
      </x:c>
      <x:c r="E77" s="2" t="n">
        <x:f>IF(AND($C67="",E76=""),0,IF(NOT(AND(ISNUMBER(E76),E76&gt;=0,E76=INT(E76))),"",IF(E76=0,0,IF(AND($C67&lt;&gt;"",$C75="Ready"),ROUNDUP(E76/($C71*$C72),0),""))))</x:f>
        <x:v>0</x:v>
      </x:c>
      <x:c r="F77" s="2"/>
      <x:c r="G77" s="2"/>
      <x:c r="H77" s="2"/>
      <x:c r="I77" s="2"/>
    </x:row>
    <x:row r="78" ht="25" customHeight="1">
      <x:c r="A78" s="2" t="str">
        <x:v>Projected media cash</x:v>
      </x:c>
      <x:c r="B78" s="2"/>
      <x:c r="C78" s="21" t="n">
        <x:f>IF(AND($C67="",C76=""),0,IF(NOT(AND(ISNUMBER(C76),C76&gt;=0,C76=INT(C76))),"",IF(C76=0,0,IF(AND($C67&lt;&gt;"",$C75="Ready"),C77*$C73,""))))</x:f>
        <x:v>0</x:v>
      </x:c>
      <x:c r="D78" s="21" t="n">
        <x:f>IF(AND($C67="",D76=""),0,IF(NOT(AND(ISNUMBER(D76),D76&gt;=0,D76=INT(D76))),"",IF(D76=0,0,IF(AND($C67&lt;&gt;"",$C75="Ready"),D77*$C73,""))))</x:f>
        <x:v>0</x:v>
      </x:c>
      <x:c r="E78" s="21" t="n">
        <x:f>IF(AND($C67="",E76=""),0,IF(NOT(AND(ISNUMBER(E76),E76&gt;=0,E76=INT(E76))),"",IF(E76=0,0,IF(AND($C67&lt;&gt;"",$C75="Ready"),E77*$C73,""))))</x:f>
        <x:v>0</x:v>
      </x:c>
      <x:c r="F78" s="2"/>
      <x:c r="G78" s="2"/>
      <x:c r="H78" s="2"/>
      <x:c r="I78" s="2"/>
    </x:row>
    <x:row r="79" ht="25" customHeight="1">
      <x:c r="A79" s="2" t="str">
        <x:v>Planned job contribution</x:v>
      </x:c>
      <x:c r="B79" s="2"/>
      <x:c r="C79" s="21" t="n">
        <x:f>IF(AND($C67="",C76=""),0,IF(NOT(AND(ISNUMBER(C76),C76&gt;=0,C76=INT(C76))),"",IF(C76=0,0,IF(AND($C67&lt;&gt;"",$C75="Ready"),C76*($C68-$C69),""))))</x:f>
        <x:v>0</x:v>
      </x:c>
      <x:c r="D79" s="21" t="n">
        <x:f>IF(AND($C67="",D76=""),0,IF(NOT(AND(ISNUMBER(D76),D76&gt;=0,D76=INT(D76))),"",IF(D76=0,0,IF(AND($C67&lt;&gt;"",$C75="Ready"),D76*($C68-$C69),""))))</x:f>
        <x:v>0</x:v>
      </x:c>
      <x:c r="E79" s="21" t="n">
        <x:f>IF(AND($C67="",E76=""),0,IF(NOT(AND(ISNUMBER(E76),E76&gt;=0,E76=INT(E76))),"",IF(E76=0,0,IF(AND($C67&lt;&gt;"",$C75="Ready"),E76*($C68-$C69),""))))</x:f>
        <x:v>0</x:v>
      </x:c>
      <x:c r="F79" s="2"/>
      <x:c r="G79" s="2"/>
      <x:c r="H79" s="2"/>
      <x:c r="I79" s="2"/>
    </x:row>
    <x:row r="80" ht="25" customHeight="1">
      <x:c r="A80" s="2" t="str">
        <x:v>Planned technician hours</x:v>
      </x:c>
      <x:c r="B80" s="2"/>
      <x:c r="C80" s="22" t="n">
        <x:f>IF(AND($C67="",C76=""),0,IF(NOT(AND(ISNUMBER(C76),C76&gt;=0,C76=INT(C76))),"",IF(C76=0,0,IF(AND($C67&lt;&gt;"",$C75="Ready"),C76*$C70,""))))</x:f>
        <x:v>0</x:v>
      </x:c>
      <x:c r="D80" s="22" t="n">
        <x:f>IF(AND($C67="",D76=""),0,IF(NOT(AND(ISNUMBER(D76),D76&gt;=0,D76=INT(D76))),"",IF(D76=0,0,IF(AND($C67&lt;&gt;"",$C75="Ready"),D76*$C70,""))))</x:f>
        <x:v>0</x:v>
      </x:c>
      <x:c r="E80" s="22" t="n">
        <x:f>IF(AND($C67="",E76=""),0,IF(NOT(AND(ISNUMBER(E76),E76&gt;=0,E76=INT(E76))),"",IF(E76=0,0,IF(AND($C67&lt;&gt;"",$C75="Ready"),E76*$C70,""))))</x:f>
        <x:v>0</x:v>
      </x:c>
      <x:c r="F80" s="2"/>
      <x:c r="G80" s="2"/>
      <x:c r="H80" s="2"/>
      <x:c r="I80" s="2"/>
    </x:row>
    <x:row r="81" ht="25" customHeight="1">
      <x:c r="A81" s="2"/>
      <x:c r="B81" s="2"/>
      <x:c r="C81" s="2"/>
      <x:c r="D81" s="2"/>
      <x:c r="E81" s="2"/>
      <x:c r="F81" s="2"/>
      <x:c r="G81" s="2"/>
      <x:c r="H81" s="2"/>
      <x:c r="I81" s="2"/>
    </x:row>
    <x:row r="82" ht="60" customHeight="1">
      <x:c r="A82" s="5" t="str">
        <x:v>Count distinct serviceable new inquiries for the same matured cohort. Completion rate is completed jobs / bookings. Collections exclude sales tax and refunds. Include travel, unsuccessful visits and expected callback burden in unit costs/hours without counting them twice.</x:v>
      </x:c>
      <x:c r="B82" s="5"/>
      <x:c r="C82" s="5"/>
      <x:c r="D82" s="5"/>
      <x:c r="E82" s="5"/>
      <x:c r="F82" s="2"/>
      <x:c r="G82" s="2"/>
      <x:c r="H82" s="2"/>
      <x:c r="I82" s="2"/>
    </x:row>
    <x:row r="83" ht="50" customHeight="1">
      <x:c r="A83" s="5" t="str">
        <x:v>Contribution excludes fixed overhead, tax and marketing until the summary subtracts marketing. It is not profit. The owner sets the remaining contribution floor. These inputs assume stable unit economics and no cross-service double counting.</x:v>
      </x:c>
      <x:c r="B83" s="5"/>
      <x:c r="C83" s="5"/>
      <x:c r="D83" s="5"/>
      <x:c r="E83" s="5"/>
      <x:c r="F83" s="2"/>
      <x:c r="G83" s="2"/>
      <x:c r="H83" s="2"/>
      <x:c r="I83" s="2"/>
    </x:row>
    <x:row r="84" ht="50" customHeight="1">
      <x:c r="A84" s="5" t="str">
        <x:v>Lonta AI · v1 · 2026-10-19 · Original workbook: CC BY 4.0. Instructions and sources: https://lonta.io/blog/hvac-marketing-plan-template/ · Capacity by skill: https://lonta.io/blog/technician-skill-capacity/</x:v>
      </x:c>
      <x:c r="B84" s="5"/>
      <x:c r="C84" s="5"/>
      <x:c r="D84" s="5"/>
      <x:c r="E84" s="5"/>
      <x:c r="F84" s="2"/>
      <x:c r="G84" s="2"/>
      <x:c r="H84" s="2"/>
      <x:c r="I84" s="2"/>
    </x:row>
    <x:row r="85" ht="25" customHeight="1">
      <x:c r="A85" s="2"/>
      <x:c r="B85" s="2"/>
      <x:c r="C85" s="2"/>
      <x:c r="D85" s="2"/>
      <x:c r="E85" s="2"/>
      <x:c r="F85" s="2"/>
      <x:c r="G85" s="2"/>
      <x:c r="H85" s="2"/>
      <x:c r="I85" s="2"/>
    </x:row>
    <x:row r="86" ht="25" customHeight="1">
      <x:c r="A86" s="2"/>
      <x:c r="B86" s="2"/>
      <x:c r="C86" s="2"/>
      <x:c r="D86" s="2"/>
      <x:c r="E86" s="2"/>
      <x:c r="F86" s="2"/>
      <x:c r="G86" s="2"/>
      <x:c r="H86" s="2"/>
      <x:c r="I86" s="2"/>
    </x:row>
    <x:row r="87" ht="25" customHeight="1">
      <x:c r="A87" s="2"/>
      <x:c r="B87" s="2"/>
      <x:c r="C87" s="2"/>
      <x:c r="D87" s="2"/>
      <x:c r="E87" s="2"/>
      <x:c r="F87" s="2"/>
      <x:c r="G87" s="2"/>
      <x:c r="H87" s="2"/>
      <x:c r="I87" s="2"/>
    </x:row>
    <x:row r="88" ht="25" customHeight="1">
      <x:c r="A88" s="2"/>
      <x:c r="B88" s="2"/>
      <x:c r="C88" s="2"/>
      <x:c r="D88" s="2"/>
      <x:c r="E88" s="2"/>
      <x:c r="F88" s="2"/>
      <x:c r="G88" s="2"/>
      <x:c r="H88" s="2"/>
      <x:c r="I88" s="2"/>
    </x:row>
    <x:row r="89" ht="25" customHeight="1">
      <x:c r="A89" s="2"/>
      <x:c r="B89" s="2"/>
      <x:c r="C89" s="2"/>
      <x:c r="D89" s="2"/>
      <x:c r="E89" s="2"/>
      <x:c r="F89" s="2"/>
      <x:c r="G89" s="2"/>
      <x:c r="H89" s="2"/>
      <x:c r="I89" s="2"/>
    </x:row>
    <x:row r="90" ht="25" customHeight="1">
      <x:c r="A90" s="2"/>
      <x:c r="B90" s="2"/>
      <x:c r="C90" s="2"/>
      <x:c r="D90" s="2"/>
      <x:c r="E90" s="2"/>
      <x:c r="F90" s="2"/>
      <x:c r="G90" s="2"/>
      <x:c r="H90" s="2"/>
      <x:c r="I90" s="2"/>
    </x:row>
    <x:row r="91" ht="25" customHeight="1">
      <x:c r="A91" s="2"/>
      <x:c r="B91" s="2"/>
      <x:c r="C91" s="2"/>
      <x:c r="D91" s="2"/>
      <x:c r="E91" s="2"/>
      <x:c r="F91" s="2"/>
      <x:c r="G91" s="2"/>
      <x:c r="H91" s="2"/>
      <x:c r="I91" s="2"/>
    </x:row>
    <x:row r="92" ht="25" customHeight="1">
      <x:c r="A92" s="2"/>
      <x:c r="B92" s="2"/>
      <x:c r="C92" s="2"/>
      <x:c r="D92" s="2"/>
      <x:c r="E92" s="2"/>
      <x:c r="F92" s="2"/>
      <x:c r="G92" s="2"/>
      <x:c r="H92" s="2"/>
      <x:c r="I92" s="2"/>
    </x:row>
    <x:row r="93" ht="25" customHeight="1">
      <x:c r="A93" s="2"/>
      <x:c r="B93" s="2"/>
      <x:c r="C93" s="2"/>
      <x:c r="D93" s="2"/>
      <x:c r="E93" s="2"/>
      <x:c r="F93" s="2"/>
      <x:c r="G93" s="2"/>
      <x:c r="H93" s="2"/>
      <x:c r="I93" s="2"/>
    </x:row>
    <x:row r="94" ht="25" customHeight="1">
      <x:c r="A94" s="2"/>
      <x:c r="B94" s="2"/>
      <x:c r="C94" s="2"/>
      <x:c r="D94" s="2"/>
      <x:c r="E94" s="2"/>
      <x:c r="F94" s="2"/>
      <x:c r="G94" s="2"/>
      <x:c r="H94" s="2"/>
      <x:c r="I94" s="2"/>
    </x:row>
    <x:row r="95" ht="25" customHeight="1">
      <x:c r="A95" s="2"/>
      <x:c r="B95" s="2"/>
      <x:c r="C95" s="2"/>
      <x:c r="D95" s="2"/>
      <x:c r="E95" s="2"/>
      <x:c r="F95" s="2"/>
      <x:c r="G95" s="2"/>
      <x:c r="H95" s="2"/>
      <x:c r="I95" s="2"/>
    </x:row>
    <x:row r="96" ht="25" customHeight="1">
      <x:c r="A96" s="2"/>
      <x:c r="B96" s="2"/>
      <x:c r="C96" s="2"/>
      <x:c r="D96" s="2"/>
      <x:c r="E96" s="2"/>
      <x:c r="F96" s="2"/>
      <x:c r="G96" s="2"/>
      <x:c r="H96" s="2"/>
      <x:c r="I96" s="2"/>
    </x:row>
    <x:row r="97" ht="25" customHeight="1">
      <x:c r="A97" s="2"/>
      <x:c r="B97" s="2"/>
      <x:c r="C97" s="2"/>
      <x:c r="D97" s="2"/>
      <x:c r="E97" s="2"/>
      <x:c r="F97" s="2"/>
      <x:c r="G97" s="2"/>
      <x:c r="H97" s="2"/>
      <x:c r="I97" s="2"/>
    </x:row>
    <x:row r="98" ht="25" customHeight="1">
      <x:c r="A98" s="2"/>
      <x:c r="B98" s="2"/>
      <x:c r="C98" s="2"/>
      <x:c r="D98" s="2"/>
      <x:c r="E98" s="2"/>
      <x:c r="F98" s="2"/>
      <x:c r="G98" s="2"/>
      <x:c r="H98" s="2"/>
      <x:c r="I98" s="2"/>
    </x:row>
    <x:row r="99" ht="25" customHeight="1">
      <x:c r="A99" s="2"/>
      <x:c r="B99" s="2"/>
      <x:c r="C99" s="2"/>
      <x:c r="D99" s="2"/>
      <x:c r="E99" s="2"/>
      <x:c r="F99" s="2"/>
      <x:c r="G99" s="2"/>
      <x:c r="H99" s="2"/>
      <x:c r="I99" s="2"/>
    </x:row>
    <x:row r="100" ht="25" customHeight="1">
      <x:c r="A100" s="2"/>
      <x:c r="B100" s="2"/>
      <x:c r="C100" s="2"/>
      <x:c r="D100" s="2"/>
      <x:c r="E100" s="2"/>
      <x:c r="F100" s="2"/>
      <x:c r="G100" s="2"/>
      <x:c r="H100" s="2"/>
      <x:c r="I100" s="2"/>
    </x:row>
  </x:sheetData>
  <x:mergeCells>
    <x:mergeCell ref="A1:E1"/>
    <x:mergeCell ref="A2:E2"/>
    <x:mergeCell ref="A22:E22"/>
    <x:mergeCell ref="A32:E32"/>
    <x:mergeCell ref="C42:E42"/>
    <x:mergeCell ref="C58:E58"/>
    <x:mergeCell ref="C74:E74"/>
    <x:mergeCell ref="A82:E82"/>
    <x:mergeCell ref="A83:E83"/>
    <x:mergeCell ref="A84:E84"/>
  </x:mergeCells>
  <x:conditionalFormatting sqref="C18:C20">
    <x:cfRule type="cellIs" dxfId="0" priority="1" operator="lessThan">
      <x:formula>0</x:formula>
    </x:cfRule>
  </x:conditionalFormatting>
  <x:conditionalFormatting sqref="D18:D20">
    <x:cfRule type="cellIs" dxfId="1" priority="2" operator="lessThan">
      <x:formula>0</x:formula>
    </x:cfRule>
  </x:conditionalFormatting>
  <x:conditionalFormatting sqref="E18:E20">
    <x:cfRule type="cellIs" dxfId="2" priority="3" operator="lessThan">
      <x:formula>0</x:formula>
    </x:cfRule>
  </x:conditionalFormatting>
  <x:dataValidations count="27">
    <x:dataValidation type="decimal" operator="between" sqref="C25">
      <x:formula1>0</x:formula1>
      <x:formula2>1000000000</x:formula2>
    </x:dataValidation>
    <x:dataValidation type="decimal" operator="between" sqref="C26">
      <x:formula1>0</x:formula1>
      <x:formula2>1000000000</x:formula2>
    </x:dataValidation>
    <x:dataValidation type="decimal" operator="between" sqref="C27">
      <x:formula1>0</x:formula1>
      <x:formula2>1000000000</x:formula2>
    </x:dataValidation>
    <x:dataValidation type="decimal" operator="between" sqref="C28">
      <x:formula1>0</x:formula1>
      <x:formula2>1000000000</x:formula2>
    </x:dataValidation>
    <x:dataValidation type="decimal" operator="between" sqref="C29">
      <x:formula1>0</x:formula1>
      <x:formula2>1000000000</x:formula2>
    </x:dataValidation>
    <x:dataValidation type="decimal" operator="between" sqref="C30">
      <x:formula1>0</x:formula1>
      <x:formula2>1000000000</x:formula2>
    </x:dataValidation>
    <x:dataValidation type="decimal" operator="between" sqref="D25">
      <x:formula1>0</x:formula1>
      <x:formula2>1000000000</x:formula2>
    </x:dataValidation>
    <x:dataValidation type="decimal" operator="between" sqref="D26">
      <x:formula1>0</x:formula1>
      <x:formula2>1000000000</x:formula2>
    </x:dataValidation>
    <x:dataValidation type="decimal" operator="between" sqref="D27">
      <x:formula1>0</x:formula1>
      <x:formula2>1000000000</x:formula2>
    </x:dataValidation>
    <x:dataValidation type="decimal" operator="between" sqref="D28">
      <x:formula1>0</x:formula1>
      <x:formula2>1000000000</x:formula2>
    </x:dataValidation>
    <x:dataValidation type="decimal" operator="between" sqref="D29">
      <x:formula1>0</x:formula1>
      <x:formula2>1000000000</x:formula2>
    </x:dataValidation>
    <x:dataValidation type="decimal" operator="between" sqref="D30">
      <x:formula1>0</x:formula1>
      <x:formula2>1000000000</x:formula2>
    </x:dataValidation>
    <x:dataValidation type="decimal" operator="between" sqref="E25">
      <x:formula1>0</x:formula1>
      <x:formula2>1000000000</x:formula2>
    </x:dataValidation>
    <x:dataValidation type="decimal" operator="between" sqref="E26">
      <x:formula1>0</x:formula1>
      <x:formula2>1000000000</x:formula2>
    </x:dataValidation>
    <x:dataValidation type="decimal" operator="between" sqref="E27">
      <x:formula1>0</x:formula1>
      <x:formula2>1000000000</x:formula2>
    </x:dataValidation>
    <x:dataValidation type="decimal" operator="between" sqref="E28">
      <x:formula1>0</x:formula1>
      <x:formula2>1000000000</x:formula2>
    </x:dataValidation>
    <x:dataValidation type="decimal" operator="between" sqref="E29">
      <x:formula1>0</x:formula1>
      <x:formula2>1000000000</x:formula2>
    </x:dataValidation>
    <x:dataValidation type="decimal" operator="between" sqref="E30">
      <x:formula1>0</x:formula1>
      <x:formula2>1000000000</x:formula2>
    </x:dataValidation>
    <x:dataValidation type="whole" operator="between" sqref="C44">
      <x:formula1>0</x:formula1>
      <x:formula2>100000</x:formula2>
    </x:dataValidation>
    <x:dataValidation type="whole" operator="between" sqref="D44">
      <x:formula1>0</x:formula1>
      <x:formula2>100000</x:formula2>
    </x:dataValidation>
    <x:dataValidation type="whole" operator="between" sqref="E44">
      <x:formula1>0</x:formula1>
      <x:formula2>100000</x:formula2>
    </x:dataValidation>
    <x:dataValidation type="whole" operator="between" sqref="C60">
      <x:formula1>0</x:formula1>
      <x:formula2>100000</x:formula2>
    </x:dataValidation>
    <x:dataValidation type="whole" operator="between" sqref="D60">
      <x:formula1>0</x:formula1>
      <x:formula2>100000</x:formula2>
    </x:dataValidation>
    <x:dataValidation type="whole" operator="between" sqref="E60">
      <x:formula1>0</x:formula1>
      <x:formula2>100000</x:formula2>
    </x:dataValidation>
    <x:dataValidation type="whole" operator="between" sqref="C76">
      <x:formula1>0</x:formula1>
      <x:formula2>100000</x:formula2>
    </x:dataValidation>
    <x:dataValidation type="whole" operator="between" sqref="D76">
      <x:formula1>0</x:formula1>
      <x:formula2>100000</x:formula2>
    </x:dataValidation>
    <x:dataValidation type="whole" operator="between" sqref="E76">
      <x:formula1>0</x:formula1>
      <x:formula2>100000</x:formula2>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pane ySplit="8" topLeftCell="A9" activePane="bottomLeft" state="frozen"/>
    </x:sheetView>
  </x:sheetViews>
  <x:sheetFormatPr defaultRowHeight="15"/>
  <x:cols>
    <x:col min="1" max="1" width="10" hidden="0" customWidth="1"/>
    <x:col min="2" max="2" width="15" hidden="0" customWidth="1"/>
    <x:col min="3" max="3" width="15" hidden="0" customWidth="1"/>
    <x:col min="4" max="4" width="18" hidden="0" customWidth="1"/>
    <x:col min="5" max="5" width="18" hidden="0" customWidth="1"/>
    <x:col min="6" max="6" width="18" hidden="0" customWidth="1"/>
    <x:col min="7" max="7" width="18" hidden="0" customWidth="1"/>
    <x:col min="8" max="8" width="18" hidden="0" customWidth="1"/>
    <x:col min="9" max="9" width="22" hidden="0" customWidth="1"/>
  </x:cols>
  <x:sheetData>
    <x:row r="1" ht="25" customHeight="1">
      <x:c r="A1" s="3" t="str">
        <x:v>Cash calendar · exactly 90 days</x:v>
      </x:c>
      <x:c r="B1" s="2"/>
      <x:c r="C1" s="2"/>
      <x:c r="D1" s="2"/>
      <x:c r="E1" s="2"/>
      <x:c r="F1" s="2"/>
      <x:c r="G1" s="2"/>
      <x:c r="H1" s="2"/>
      <x:c r="I1" s="2"/>
    </x:row>
    <x:row r="2" ht="44" customHeight="1">
      <x:c r="A2" s="5" t="str">
        <x:v>Enter ALL business receipts and cash payments, including existing work. This is separate from Plan contribution. Fill zero where genuinely zero; blanks keep subsequent balances unavailable.</x:v>
      </x:c>
      <x:c r="B2" s="5"/>
      <x:c r="C2" s="5"/>
      <x:c r="D2" s="5"/>
      <x:c r="E2" s="5"/>
      <x:c r="F2" s="5"/>
      <x:c r="G2" s="5"/>
      <x:c r="H2" s="5"/>
      <x:c r="I2" s="5"/>
    </x:row>
    <x:row r="3" ht="25" customHeight="1">
      <x:c r="A3" s="2" t="str">
        <x:v>Opening cash</x:v>
      </x:c>
      <x:c r="B3" s="2"/>
      <x:c r="C3" s="2"/>
      <x:c r="D3" s="16"/>
      <x:c r="E3" s="2" t="str">
        <x:v>Minimum reserve</x:v>
      </x:c>
      <x:c r="F3" s="2"/>
      <x:c r="G3" s="16"/>
      <x:c r="H3" s="2"/>
      <x:c r="I3" s="2"/>
    </x:row>
    <x:row r="4" ht="44" customHeight="1">
      <x:c r="A4" s="5" t="str">
        <x:v>Use freely available cash at the start. Enter cash paid for media, agency and other marketing in column F; keep it out of column E. Exclude sales tax collected for remittance from spendable cash, or schedule both receipt and remittance consistently.</x:v>
      </x:c>
      <x:c r="B4" s="5"/>
      <x:c r="C4" s="5"/>
      <x:c r="D4" s="5"/>
      <x:c r="E4" s="5"/>
      <x:c r="F4" s="5"/>
      <x:c r="G4" s="5"/>
      <x:c r="H4" s="5"/>
      <x:c r="I4" s="5"/>
    </x:row>
    <x:row r="5" ht="25" customHeight="1">
      <x:c r="A5" s="2"/>
      <x:c r="B5" s="2"/>
      <x:c r="C5" s="2"/>
      <x:c r="D5" s="2"/>
      <x:c r="E5" s="2"/>
      <x:c r="F5" s="2"/>
      <x:c r="G5" s="2"/>
      <x:c r="H5" s="2"/>
      <x:c r="I5" s="2"/>
    </x:row>
    <x:row r="6" ht="25" customHeight="1">
      <x:c r="A6" s="2"/>
      <x:c r="B6" s="2"/>
      <x:c r="C6" s="2"/>
      <x:c r="D6" s="2"/>
      <x:c r="E6" s="2"/>
      <x:c r="F6" s="2"/>
      <x:c r="G6" s="2"/>
      <x:c r="H6" s="2"/>
      <x:c r="I6" s="2"/>
    </x:row>
    <x:row r="7" ht="42" customHeight="1">
      <x:c r="A7" s="23" t="str">
        <x:v>Interval</x:v>
      </x:c>
      <x:c r="B7" s="23" t="str">
        <x:v>Start</x:v>
      </x:c>
      <x:c r="C7" s="23" t="str">
        <x:v>End</x:v>
      </x:c>
      <x:c r="D7" s="23" t="str">
        <x:v>Business receipts</x:v>
      </x:c>
      <x:c r="E7" s="23" t="str">
        <x:v>Nonmarketing out</x:v>
      </x:c>
      <x:c r="F7" s="23" t="str">
        <x:v>Marketing paid</x:v>
      </x:c>
      <x:c r="G7" s="23" t="str">
        <x:v>Ending cash</x:v>
      </x:c>
      <x:c r="H7" s="23" t="str">
        <x:v>Above reserve</x:v>
      </x:c>
      <x:c r="I7" s="23" t="str">
        <x:v>Review</x:v>
      </x:c>
    </x:row>
    <x:row r="8" ht="25" customHeight="1">
      <x:c r="A8" s="2" t="n">
        <x:v>1</x:v>
      </x:c>
      <x:c r="B8" s="25" t="str">
        <x:f>IF(ISNUMBER(Plan!$C$4),Plan!$C$4+0,"")</x:f>
      </x:c>
      <x:c r="C8" s="25" t="str">
        <x:f>IF(ISNUMBER(B8),MIN(B8+6,Plan!$C$4+89),"")</x:f>
      </x:c>
      <x:c r="D8" s="16"/>
      <x:c r="E8" s="16"/>
      <x:c r="F8" s="16"/>
      <x:c r="G8" s="21" t="str">
        <x:f>IF(AND(COUNT($D$3,D8:F8)=4,MIN(D8:F8)&gt;=0),$D$3+D8-E8-F8,"")</x:f>
      </x:c>
      <x:c r="H8" s="21" t="str">
        <x:f>IF(AND(COUNT(G8,$G$3)=2,$G$3&gt;=0),G8-$G$3,"")</x:f>
      </x:c>
      <x:c r="I8" s="2" t="str">
        <x:f>IF(NOT(ISNUMBER(B8)),"Set Plan date",IF(COUNT(G8:H8)&lt;2,"Complete cash inputs",IF(H8&lt;0,"Below reserve","Review timing")))</x:f>
        <x:v>Set Plan date</x:v>
      </x:c>
    </x:row>
    <x:row r="9" ht="25" customHeight="1">
      <x:c r="A9" s="2" t="n">
        <x:v>2</x:v>
      </x:c>
      <x:c r="B9" s="25" t="str">
        <x:f>IF(ISNUMBER(Plan!$C$4),Plan!$C$4+7,"")</x:f>
      </x:c>
      <x:c r="C9" s="25" t="str">
        <x:f>IF(ISNUMBER(B9),MIN(B9+6,Plan!$C$4+89),"")</x:f>
      </x:c>
      <x:c r="D9" s="16"/>
      <x:c r="E9" s="16"/>
      <x:c r="F9" s="16"/>
      <x:c r="G9" s="21" t="str">
        <x:f>IF(AND(COUNT(G8,D9:F9)=4,MIN(D9:F9)&gt;=0),G8+D9-E9-F9,"")</x:f>
      </x:c>
      <x:c r="H9" s="21" t="str">
        <x:f>IF(AND(COUNT(G9,$G$3)=2,$G$3&gt;=0),G9-$G$3,"")</x:f>
      </x:c>
      <x:c r="I9" s="2" t="str">
        <x:f>IF(NOT(ISNUMBER(B9)),"Set Plan date",IF(COUNT(G9:H9)&lt;2,"Complete cash inputs",IF(H9&lt;0,"Below reserve","Review timing")))</x:f>
        <x:v>Set Plan date</x:v>
      </x:c>
    </x:row>
    <x:row r="10" ht="25" customHeight="1">
      <x:c r="A10" s="2" t="n">
        <x:v>3</x:v>
      </x:c>
      <x:c r="B10" s="25" t="str">
        <x:f>IF(ISNUMBER(Plan!$C$4),Plan!$C$4+14,"")</x:f>
      </x:c>
      <x:c r="C10" s="25" t="str">
        <x:f>IF(ISNUMBER(B10),MIN(B10+6,Plan!$C$4+89),"")</x:f>
      </x:c>
      <x:c r="D10" s="16"/>
      <x:c r="E10" s="16"/>
      <x:c r="F10" s="16"/>
      <x:c r="G10" s="21" t="str">
        <x:f>IF(AND(COUNT(G9,D10:F10)=4,MIN(D10:F10)&gt;=0),G9+D10-E10-F10,"")</x:f>
      </x:c>
      <x:c r="H10" s="21" t="str">
        <x:f>IF(AND(COUNT(G10,$G$3)=2,$G$3&gt;=0),G10-$G$3,"")</x:f>
      </x:c>
      <x:c r="I10" s="2" t="str">
        <x:f>IF(NOT(ISNUMBER(B10)),"Set Plan date",IF(COUNT(G10:H10)&lt;2,"Complete cash inputs",IF(H10&lt;0,"Below reserve","Review timing")))</x:f>
        <x:v>Set Plan date</x:v>
      </x:c>
    </x:row>
    <x:row r="11" ht="25" customHeight="1">
      <x:c r="A11" s="2" t="n">
        <x:v>4</x:v>
      </x:c>
      <x:c r="B11" s="25" t="str">
        <x:f>IF(ISNUMBER(Plan!$C$4),Plan!$C$4+21,"")</x:f>
      </x:c>
      <x:c r="C11" s="25" t="str">
        <x:f>IF(ISNUMBER(B11),MIN(B11+6,Plan!$C$4+89),"")</x:f>
      </x:c>
      <x:c r="D11" s="16"/>
      <x:c r="E11" s="16"/>
      <x:c r="F11" s="16"/>
      <x:c r="G11" s="21" t="str">
        <x:f>IF(AND(COUNT(G10,D11:F11)=4,MIN(D11:F11)&gt;=0),G10+D11-E11-F11,"")</x:f>
      </x:c>
      <x:c r="H11" s="21" t="str">
        <x:f>IF(AND(COUNT(G11,$G$3)=2,$G$3&gt;=0),G11-$G$3,"")</x:f>
      </x:c>
      <x:c r="I11" s="2" t="str">
        <x:f>IF(NOT(ISNUMBER(B11)),"Set Plan date",IF(COUNT(G11:H11)&lt;2,"Complete cash inputs",IF(H11&lt;0,"Below reserve","Review timing")))</x:f>
        <x:v>Set Plan date</x:v>
      </x:c>
    </x:row>
    <x:row r="12" ht="25" customHeight="1">
      <x:c r="A12" s="2" t="n">
        <x:v>5</x:v>
      </x:c>
      <x:c r="B12" s="25" t="str">
        <x:f>IF(ISNUMBER(Plan!$C$4),Plan!$C$4+28,"")</x:f>
      </x:c>
      <x:c r="C12" s="25" t="str">
        <x:f>IF(ISNUMBER(B12),MIN(B12+6,Plan!$C$4+89),"")</x:f>
      </x:c>
      <x:c r="D12" s="16"/>
      <x:c r="E12" s="16"/>
      <x:c r="F12" s="16"/>
      <x:c r="G12" s="21" t="str">
        <x:f>IF(AND(COUNT(G11,D12:F12)=4,MIN(D12:F12)&gt;=0),G11+D12-E12-F12,"")</x:f>
      </x:c>
      <x:c r="H12" s="21" t="str">
        <x:f>IF(AND(COUNT(G12,$G$3)=2,$G$3&gt;=0),G12-$G$3,"")</x:f>
      </x:c>
      <x:c r="I12" s="2" t="str">
        <x:f>IF(NOT(ISNUMBER(B12)),"Set Plan date",IF(COUNT(G12:H12)&lt;2,"Complete cash inputs",IF(H12&lt;0,"Below reserve","Review timing")))</x:f>
        <x:v>Set Plan date</x:v>
      </x:c>
    </x:row>
    <x:row r="13" ht="25" customHeight="1">
      <x:c r="A13" s="2" t="n">
        <x:v>6</x:v>
      </x:c>
      <x:c r="B13" s="25" t="str">
        <x:f>IF(ISNUMBER(Plan!$C$4),Plan!$C$4+35,"")</x:f>
      </x:c>
      <x:c r="C13" s="25" t="str">
        <x:f>IF(ISNUMBER(B13),MIN(B13+6,Plan!$C$4+89),"")</x:f>
      </x:c>
      <x:c r="D13" s="16"/>
      <x:c r="E13" s="16"/>
      <x:c r="F13" s="16"/>
      <x:c r="G13" s="21" t="str">
        <x:f>IF(AND(COUNT(G12,D13:F13)=4,MIN(D13:F13)&gt;=0),G12+D13-E13-F13,"")</x:f>
      </x:c>
      <x:c r="H13" s="21" t="str">
        <x:f>IF(AND(COUNT(G13,$G$3)=2,$G$3&gt;=0),G13-$G$3,"")</x:f>
      </x:c>
      <x:c r="I13" s="2" t="str">
        <x:f>IF(NOT(ISNUMBER(B13)),"Set Plan date",IF(COUNT(G13:H13)&lt;2,"Complete cash inputs",IF(H13&lt;0,"Below reserve","Review timing")))</x:f>
        <x:v>Set Plan date</x:v>
      </x:c>
    </x:row>
    <x:row r="14" ht="25" customHeight="1">
      <x:c r="A14" s="2" t="n">
        <x:v>7</x:v>
      </x:c>
      <x:c r="B14" s="25" t="str">
        <x:f>IF(ISNUMBER(Plan!$C$4),Plan!$C$4+42,"")</x:f>
      </x:c>
      <x:c r="C14" s="25" t="str">
        <x:f>IF(ISNUMBER(B14),MIN(B14+6,Plan!$C$4+89),"")</x:f>
      </x:c>
      <x:c r="D14" s="16"/>
      <x:c r="E14" s="16"/>
      <x:c r="F14" s="16"/>
      <x:c r="G14" s="21" t="str">
        <x:f>IF(AND(COUNT(G13,D14:F14)=4,MIN(D14:F14)&gt;=0),G13+D14-E14-F14,"")</x:f>
      </x:c>
      <x:c r="H14" s="21" t="str">
        <x:f>IF(AND(COUNT(G14,$G$3)=2,$G$3&gt;=0),G14-$G$3,"")</x:f>
      </x:c>
      <x:c r="I14" s="2" t="str">
        <x:f>IF(NOT(ISNUMBER(B14)),"Set Plan date",IF(COUNT(G14:H14)&lt;2,"Complete cash inputs",IF(H14&lt;0,"Below reserve","Review timing")))</x:f>
        <x:v>Set Plan date</x:v>
      </x:c>
    </x:row>
    <x:row r="15" ht="25" customHeight="1">
      <x:c r="A15" s="2" t="n">
        <x:v>8</x:v>
      </x:c>
      <x:c r="B15" s="25" t="str">
        <x:f>IF(ISNUMBER(Plan!$C$4),Plan!$C$4+49,"")</x:f>
      </x:c>
      <x:c r="C15" s="25" t="str">
        <x:f>IF(ISNUMBER(B15),MIN(B15+6,Plan!$C$4+89),"")</x:f>
      </x:c>
      <x:c r="D15" s="16"/>
      <x:c r="E15" s="16"/>
      <x:c r="F15" s="16"/>
      <x:c r="G15" s="21" t="str">
        <x:f>IF(AND(COUNT(G14,D15:F15)=4,MIN(D15:F15)&gt;=0),G14+D15-E15-F15,"")</x:f>
      </x:c>
      <x:c r="H15" s="21" t="str">
        <x:f>IF(AND(COUNT(G15,$G$3)=2,$G$3&gt;=0),G15-$G$3,"")</x:f>
      </x:c>
      <x:c r="I15" s="2" t="str">
        <x:f>IF(NOT(ISNUMBER(B15)),"Set Plan date",IF(COUNT(G15:H15)&lt;2,"Complete cash inputs",IF(H15&lt;0,"Below reserve","Review timing")))</x:f>
        <x:v>Set Plan date</x:v>
      </x:c>
    </x:row>
    <x:row r="16" ht="25" customHeight="1">
      <x:c r="A16" s="2" t="n">
        <x:v>9</x:v>
      </x:c>
      <x:c r="B16" s="25" t="str">
        <x:f>IF(ISNUMBER(Plan!$C$4),Plan!$C$4+56,"")</x:f>
      </x:c>
      <x:c r="C16" s="25" t="str">
        <x:f>IF(ISNUMBER(B16),MIN(B16+6,Plan!$C$4+89),"")</x:f>
      </x:c>
      <x:c r="D16" s="16"/>
      <x:c r="E16" s="16"/>
      <x:c r="F16" s="16"/>
      <x:c r="G16" s="21" t="str">
        <x:f>IF(AND(COUNT(G15,D16:F16)=4,MIN(D16:F16)&gt;=0),G15+D16-E16-F16,"")</x:f>
      </x:c>
      <x:c r="H16" s="21" t="str">
        <x:f>IF(AND(COUNT(G16,$G$3)=2,$G$3&gt;=0),G16-$G$3,"")</x:f>
      </x:c>
      <x:c r="I16" s="2" t="str">
        <x:f>IF(NOT(ISNUMBER(B16)),"Set Plan date",IF(COUNT(G16:H16)&lt;2,"Complete cash inputs",IF(H16&lt;0,"Below reserve","Review timing")))</x:f>
        <x:v>Set Plan date</x:v>
      </x:c>
    </x:row>
    <x:row r="17" ht="25" customHeight="1">
      <x:c r="A17" s="2" t="n">
        <x:v>10</x:v>
      </x:c>
      <x:c r="B17" s="25" t="str">
        <x:f>IF(ISNUMBER(Plan!$C$4),Plan!$C$4+63,"")</x:f>
      </x:c>
      <x:c r="C17" s="25" t="str">
        <x:f>IF(ISNUMBER(B17),MIN(B17+6,Plan!$C$4+89),"")</x:f>
      </x:c>
      <x:c r="D17" s="16"/>
      <x:c r="E17" s="16"/>
      <x:c r="F17" s="16"/>
      <x:c r="G17" s="21" t="str">
        <x:f>IF(AND(COUNT(G16,D17:F17)=4,MIN(D17:F17)&gt;=0),G16+D17-E17-F17,"")</x:f>
      </x:c>
      <x:c r="H17" s="21" t="str">
        <x:f>IF(AND(COUNT(G17,$G$3)=2,$G$3&gt;=0),G17-$G$3,"")</x:f>
      </x:c>
      <x:c r="I17" s="2" t="str">
        <x:f>IF(NOT(ISNUMBER(B17)),"Set Plan date",IF(COUNT(G17:H17)&lt;2,"Complete cash inputs",IF(H17&lt;0,"Below reserve","Review timing")))</x:f>
        <x:v>Set Plan date</x:v>
      </x:c>
    </x:row>
    <x:row r="18" ht="25" customHeight="1">
      <x:c r="A18" s="2" t="n">
        <x:v>11</x:v>
      </x:c>
      <x:c r="B18" s="25" t="str">
        <x:f>IF(ISNUMBER(Plan!$C$4),Plan!$C$4+70,"")</x:f>
      </x:c>
      <x:c r="C18" s="25" t="str">
        <x:f>IF(ISNUMBER(B18),MIN(B18+6,Plan!$C$4+89),"")</x:f>
      </x:c>
      <x:c r="D18" s="16"/>
      <x:c r="E18" s="16"/>
      <x:c r="F18" s="16"/>
      <x:c r="G18" s="21" t="str">
        <x:f>IF(AND(COUNT(G17,D18:F18)=4,MIN(D18:F18)&gt;=0),G17+D18-E18-F18,"")</x:f>
      </x:c>
      <x:c r="H18" s="21" t="str">
        <x:f>IF(AND(COUNT(G18,$G$3)=2,$G$3&gt;=0),G18-$G$3,"")</x:f>
      </x:c>
      <x:c r="I18" s="2" t="str">
        <x:f>IF(NOT(ISNUMBER(B18)),"Set Plan date",IF(COUNT(G18:H18)&lt;2,"Complete cash inputs",IF(H18&lt;0,"Below reserve","Review timing")))</x:f>
        <x:v>Set Plan date</x:v>
      </x:c>
    </x:row>
    <x:row r="19" ht="25" customHeight="1">
      <x:c r="A19" s="2" t="n">
        <x:v>12</x:v>
      </x:c>
      <x:c r="B19" s="25" t="str">
        <x:f>IF(ISNUMBER(Plan!$C$4),Plan!$C$4+77,"")</x:f>
      </x:c>
      <x:c r="C19" s="25" t="str">
        <x:f>IF(ISNUMBER(B19),MIN(B19+6,Plan!$C$4+89),"")</x:f>
      </x:c>
      <x:c r="D19" s="16"/>
      <x:c r="E19" s="16"/>
      <x:c r="F19" s="16"/>
      <x:c r="G19" s="21" t="str">
        <x:f>IF(AND(COUNT(G18,D19:F19)=4,MIN(D19:F19)&gt;=0),G18+D19-E19-F19,"")</x:f>
      </x:c>
      <x:c r="H19" s="21" t="str">
        <x:f>IF(AND(COUNT(G19,$G$3)=2,$G$3&gt;=0),G19-$G$3,"")</x:f>
      </x:c>
      <x:c r="I19" s="2" t="str">
        <x:f>IF(NOT(ISNUMBER(B19)),"Set Plan date",IF(COUNT(G19:H19)&lt;2,"Complete cash inputs",IF(H19&lt;0,"Below reserve","Review timing")))</x:f>
        <x:v>Set Plan date</x:v>
      </x:c>
    </x:row>
    <x:row r="20" ht="25" customHeight="1">
      <x:c r="A20" s="2" t="n">
        <x:v>13</x:v>
      </x:c>
      <x:c r="B20" s="25" t="str">
        <x:f>IF(ISNUMBER(Plan!$C$4),Plan!$C$4+84,"")</x:f>
      </x:c>
      <x:c r="C20" s="25" t="str">
        <x:f>IF(ISNUMBER(B20),MIN(B20+6,Plan!$C$4+89),"")</x:f>
      </x:c>
      <x:c r="D20" s="16"/>
      <x:c r="E20" s="16"/>
      <x:c r="F20" s="16"/>
      <x:c r="G20" s="21" t="str">
        <x:f>IF(AND(COUNT(G19,D20:F20)=4,MIN(D20:F20)&gt;=0),G19+D20-E20-F20,"")</x:f>
      </x:c>
      <x:c r="H20" s="21" t="str">
        <x:f>IF(AND(COUNT(G20,$G$3)=2,$G$3&gt;=0),G20-$G$3,"")</x:f>
      </x:c>
      <x:c r="I20" s="2" t="str">
        <x:f>IF(NOT(ISNUMBER(B20)),"Set Plan date",IF(COUNT(G20:H20)&lt;2,"Complete cash inputs",IF(H20&lt;0,"Below reserve","Review timing")))</x:f>
        <x:v>Set Plan date</x:v>
      </x:c>
    </x:row>
    <x:row r="21" ht="25" customHeight="1">
      <x:c r="A21" s="2"/>
      <x:c r="B21" s="2"/>
      <x:c r="C21" s="2"/>
      <x:c r="D21" s="2"/>
      <x:c r="E21" s="2"/>
      <x:c r="F21" s="2"/>
      <x:c r="G21" s="2"/>
      <x:c r="H21" s="2"/>
      <x:c r="I21" s="2"/>
    </x:row>
    <x:row r="22" ht="25" customHeight="1">
      <x:c r="A22" s="2"/>
      <x:c r="B22" s="2"/>
      <x:c r="C22" s="2"/>
      <x:c r="D22" s="2"/>
      <x:c r="E22" s="2"/>
      <x:c r="F22" s="2"/>
      <x:c r="G22" s="2"/>
      <x:c r="H22" s="2"/>
      <x:c r="I22" s="2"/>
    </x:row>
    <x:row r="23" ht="32" customHeight="1">
      <x:c r="A23" s="2"/>
      <x:c r="B23" s="2"/>
      <x:c r="C23" s="19" t="str">
        <x:v>Planned marketing cash</x:v>
      </x:c>
      <x:c r="D23" s="19"/>
      <x:c r="E23" s="19"/>
      <x:c r="F23" s="26" t="str">
        <x:f>IF(COUNT(Plan!C14:E14)=3,SUM(Plan!C14:E14),"")</x:f>
      </x:c>
      <x:c r="G23" s="2"/>
      <x:c r="H23" s="2"/>
      <x:c r="I23" s="2"/>
    </x:row>
    <x:row r="24" ht="32" customHeight="1">
      <x:c r="A24" s="2"/>
      <x:c r="B24" s="2"/>
      <x:c r="C24" s="19" t="str">
        <x:v>Scheduled marketing cash</x:v>
      </x:c>
      <x:c r="D24" s="19"/>
      <x:c r="E24" s="19"/>
      <x:c r="F24" s="21" t="str">
        <x:f>IF(AND(COUNT(F8:F20)=13,MIN(F8:F20)&gt;=0),SUM(F8:F20),"")</x:f>
      </x:c>
      <x:c r="G24" s="2"/>
      <x:c r="H24" s="2"/>
      <x:c r="I24" s="2"/>
    </x:row>
    <x:row r="25" ht="32" customHeight="1">
      <x:c r="A25" s="2"/>
      <x:c r="B25" s="2"/>
      <x:c r="C25" s="19" t="str">
        <x:v>Still to schedule (+) / over (-)</x:v>
      </x:c>
      <x:c r="D25" s="19"/>
      <x:c r="E25" s="19"/>
      <x:c r="F25" s="21" t="str">
        <x:f>IF(COUNT(F23:F24)=2,F23-F24,"")</x:f>
      </x:c>
      <x:c r="G25" s="2"/>
      <x:c r="H25" s="2"/>
      <x:c r="I25" s="2"/>
    </x:row>
    <x:row r="26" ht="32" customHeight="1">
      <x:c r="A26" s="2"/>
      <x:c r="B26" s="2"/>
      <x:c r="C26" s="19" t="str">
        <x:v>Lowest interval-end cushion</x:v>
      </x:c>
      <x:c r="D26" s="19"/>
      <x:c r="E26" s="19"/>
      <x:c r="F26" s="21" t="str">
        <x:f>IF(COUNT(H8:H20)=13,MIN(H8:H20),"")</x:f>
      </x:c>
      <x:c r="G26" s="2"/>
      <x:c r="H26" s="2"/>
      <x:c r="I26" s="2"/>
    </x:row>
    <x:row r="27" ht="25" customHeight="1">
      <x:c r="A27" s="2"/>
      <x:c r="B27" s="2"/>
      <x:c r="C27" s="2"/>
      <x:c r="D27" s="2"/>
      <x:c r="E27" s="2"/>
      <x:c r="F27" s="2"/>
      <x:c r="G27" s="2"/>
      <x:c r="H27" s="2"/>
      <x:c r="I27" s="2"/>
    </x:row>
    <x:row r="28" ht="50" customHeight="1">
      <x:c r="A28" s="5" t="str">
        <x:v>Intervals 1–12 last seven days; interval 13 lasts six. Ending balances can hide a shortage within an interval. Use a daily payment schedule when payroll, supplier or collection timing matters. The model does not assume a loan, available credit or guaranteed collections.</x:v>
      </x:c>
      <x:c r="B28" s="5"/>
      <x:c r="C28" s="5"/>
      <x:c r="D28" s="5"/>
      <x:c r="E28" s="5"/>
      <x:c r="F28" s="5"/>
      <x:c r="G28" s="5"/>
      <x:c r="H28" s="5"/>
      <x:c r="I28" s="5"/>
    </x:row>
    <x:row r="29" ht="44" customHeight="1">
      <x:c r="A29" s="5" t="str">
        <x:v>Reconcile scheduled marketing with Plan, then review the actual dates. A zero reconciliation difference does not prove affordability or that payments fall inside the correct 30-day operating window.</x:v>
      </x:c>
      <x:c r="B29" s="5"/>
      <x:c r="C29" s="5"/>
      <x:c r="D29" s="5"/>
      <x:c r="E29" s="5"/>
      <x:c r="F29" s="5"/>
      <x:c r="G29" s="5"/>
      <x:c r="H29" s="5"/>
      <x:c r="I29" s="5"/>
    </x:row>
    <x:row r="30" ht="25" customHeight="1">
      <x:c r="A30" s="2"/>
      <x:c r="B30" s="2"/>
      <x:c r="C30" s="2"/>
      <x:c r="D30" s="2"/>
      <x:c r="E30" s="2"/>
      <x:c r="F30" s="2"/>
      <x:c r="G30" s="2"/>
      <x:c r="H30" s="2"/>
      <x:c r="I30" s="2"/>
    </x:row>
    <x:row r="31" ht="25" customHeight="1">
      <x:c r="A31" s="2"/>
      <x:c r="B31" s="2"/>
      <x:c r="C31" s="2"/>
      <x:c r="D31" s="2"/>
      <x:c r="E31" s="2"/>
      <x:c r="F31" s="2"/>
      <x:c r="G31" s="2"/>
      <x:c r="H31" s="2"/>
      <x:c r="I31" s="2"/>
    </x:row>
    <x:row r="32" ht="25" customHeight="1">
      <x:c r="A32" s="2"/>
      <x:c r="B32" s="2"/>
      <x:c r="C32" s="2"/>
      <x:c r="D32" s="2"/>
      <x:c r="E32" s="2"/>
      <x:c r="F32" s="2"/>
      <x:c r="G32" s="2"/>
      <x:c r="H32" s="2"/>
      <x:c r="I32" s="2"/>
    </x:row>
    <x:row r="33" ht="25" customHeight="1">
      <x:c r="A33" s="2"/>
      <x:c r="B33" s="2"/>
      <x:c r="C33" s="2"/>
      <x:c r="D33" s="2"/>
      <x:c r="E33" s="2"/>
      <x:c r="F33" s="2"/>
      <x:c r="G33" s="2"/>
      <x:c r="H33" s="2"/>
      <x:c r="I33" s="2"/>
    </x:row>
    <x:row r="34" ht="25" customHeight="1">
      <x:c r="A34" s="2"/>
      <x:c r="B34" s="2"/>
      <x:c r="C34" s="2"/>
      <x:c r="D34" s="2"/>
      <x:c r="E34" s="2"/>
      <x:c r="F34" s="2"/>
      <x:c r="G34" s="2"/>
      <x:c r="H34" s="2"/>
      <x:c r="I34" s="2"/>
    </x:row>
    <x:row r="35" ht="25" customHeight="1">
      <x:c r="A35" s="2"/>
      <x:c r="B35" s="2"/>
      <x:c r="C35" s="2"/>
      <x:c r="D35" s="2"/>
      <x:c r="E35" s="2"/>
      <x:c r="F35" s="2"/>
      <x:c r="G35" s="2"/>
      <x:c r="H35" s="2"/>
      <x:c r="I35" s="2"/>
    </x:row>
    <x:row r="36" ht="25" customHeight="1">
      <x:c r="A36" s="2"/>
      <x:c r="B36" s="2"/>
      <x:c r="C36" s="2"/>
      <x:c r="D36" s="2"/>
      <x:c r="E36" s="2"/>
      <x:c r="F36" s="2"/>
      <x:c r="G36" s="2"/>
      <x:c r="H36" s="2"/>
      <x:c r="I36" s="2"/>
    </x:row>
    <x:row r="37" ht="25" customHeight="1">
      <x:c r="A37" s="2"/>
      <x:c r="B37" s="2"/>
      <x:c r="C37" s="2"/>
      <x:c r="D37" s="2"/>
      <x:c r="E37" s="2"/>
      <x:c r="F37" s="2"/>
      <x:c r="G37" s="2"/>
      <x:c r="H37" s="2"/>
      <x:c r="I37" s="2"/>
    </x:row>
    <x:row r="38" ht="25" customHeight="1">
      <x:c r="A38" s="2"/>
      <x:c r="B38" s="2"/>
      <x:c r="C38" s="2"/>
      <x:c r="D38" s="2"/>
      <x:c r="E38" s="2"/>
      <x:c r="F38" s="2"/>
      <x:c r="G38" s="2"/>
      <x:c r="H38" s="2"/>
      <x:c r="I38" s="2"/>
    </x:row>
    <x:row r="39" ht="25" customHeight="1">
      <x:c r="A39" s="2"/>
      <x:c r="B39" s="2"/>
      <x:c r="C39" s="2"/>
      <x:c r="D39" s="2"/>
      <x:c r="E39" s="2"/>
      <x:c r="F39" s="2"/>
      <x:c r="G39" s="2"/>
      <x:c r="H39" s="2"/>
      <x:c r="I39" s="2"/>
    </x:row>
    <x:row r="40" ht="25" customHeight="1">
      <x:c r="A40" s="2"/>
      <x:c r="B40" s="2"/>
      <x:c r="C40" s="2"/>
      <x:c r="D40" s="2"/>
      <x:c r="E40" s="2"/>
      <x:c r="F40" s="2"/>
      <x:c r="G40" s="2"/>
      <x:c r="H40" s="2"/>
      <x:c r="I40" s="2"/>
    </x:row>
    <x:row r="41" ht="25" customHeight="1">
      <x:c r="A41" s="2"/>
      <x:c r="B41" s="2"/>
      <x:c r="C41" s="2"/>
      <x:c r="D41" s="2"/>
      <x:c r="E41" s="2"/>
      <x:c r="F41" s="2"/>
      <x:c r="G41" s="2"/>
      <x:c r="H41" s="2"/>
      <x:c r="I41" s="2"/>
    </x:row>
    <x:row r="42" ht="25" customHeight="1">
      <x:c r="A42" s="2"/>
      <x:c r="B42" s="2"/>
      <x:c r="C42" s="2"/>
      <x:c r="D42" s="2"/>
      <x:c r="E42" s="2"/>
      <x:c r="F42" s="2"/>
      <x:c r="G42" s="2"/>
      <x:c r="H42" s="2"/>
      <x:c r="I42" s="2"/>
    </x:row>
    <x:row r="43" ht="25" customHeight="1">
      <x:c r="A43" s="2"/>
      <x:c r="B43" s="2"/>
      <x:c r="C43" s="2"/>
      <x:c r="D43" s="2"/>
      <x:c r="E43" s="2"/>
      <x:c r="F43" s="2"/>
      <x:c r="G43" s="2"/>
      <x:c r="H43" s="2"/>
      <x:c r="I43" s="2"/>
    </x:row>
    <x:row r="44" ht="25" customHeight="1">
      <x:c r="A44" s="2"/>
      <x:c r="B44" s="2"/>
      <x:c r="C44" s="2"/>
      <x:c r="D44" s="2"/>
      <x:c r="E44" s="2"/>
      <x:c r="F44" s="2"/>
      <x:c r="G44" s="2"/>
      <x:c r="H44" s="2"/>
      <x:c r="I44" s="2"/>
    </x:row>
    <x:row r="45" ht="25" customHeight="1">
      <x:c r="A45" s="2"/>
      <x:c r="B45" s="2"/>
      <x:c r="C45" s="2"/>
      <x:c r="D45" s="2"/>
      <x:c r="E45" s="2"/>
      <x:c r="F45" s="2"/>
      <x:c r="G45" s="2"/>
      <x:c r="H45" s="2"/>
      <x:c r="I45" s="2"/>
    </x:row>
    <x:row r="46" ht="25" customHeight="1">
      <x:c r="A46" s="2"/>
      <x:c r="B46" s="2"/>
      <x:c r="C46" s="2"/>
      <x:c r="D46" s="2"/>
      <x:c r="E46" s="2"/>
      <x:c r="F46" s="2"/>
      <x:c r="G46" s="2"/>
      <x:c r="H46" s="2"/>
      <x:c r="I46" s="2"/>
    </x:row>
    <x:row r="47" ht="25" customHeight="1">
      <x:c r="A47" s="2"/>
      <x:c r="B47" s="2"/>
      <x:c r="C47" s="2"/>
      <x:c r="D47" s="2"/>
      <x:c r="E47" s="2"/>
      <x:c r="F47" s="2"/>
      <x:c r="G47" s="2"/>
      <x:c r="H47" s="2"/>
      <x:c r="I47" s="2"/>
    </x:row>
    <x:row r="48" ht="25" customHeight="1">
      <x:c r="A48" s="2"/>
      <x:c r="B48" s="2"/>
      <x:c r="C48" s="2"/>
      <x:c r="D48" s="2"/>
      <x:c r="E48" s="2"/>
      <x:c r="F48" s="2"/>
      <x:c r="G48" s="2"/>
      <x:c r="H48" s="2"/>
      <x:c r="I48" s="2"/>
    </x:row>
    <x:row r="49" ht="25" customHeight="1">
      <x:c r="A49" s="2"/>
      <x:c r="B49" s="2"/>
      <x:c r="C49" s="2"/>
      <x:c r="D49" s="2"/>
      <x:c r="E49" s="2"/>
      <x:c r="F49" s="2"/>
      <x:c r="G49" s="2"/>
      <x:c r="H49" s="2"/>
      <x:c r="I49" s="2"/>
    </x:row>
    <x:row r="50" ht="25" customHeight="1">
      <x:c r="A50" s="2"/>
      <x:c r="B50" s="2"/>
      <x:c r="C50" s="2"/>
      <x:c r="D50" s="2"/>
      <x:c r="E50" s="2"/>
      <x:c r="F50" s="2"/>
      <x:c r="G50" s="2"/>
      <x:c r="H50" s="2"/>
      <x:c r="I50" s="2"/>
    </x:row>
    <x:row r="51" ht="25" customHeight="1">
      <x:c r="A51" s="2"/>
      <x:c r="B51" s="2"/>
      <x:c r="C51" s="2"/>
      <x:c r="D51" s="2"/>
      <x:c r="E51" s="2"/>
      <x:c r="F51" s="2"/>
      <x:c r="G51" s="2"/>
      <x:c r="H51" s="2"/>
      <x:c r="I51" s="2"/>
    </x:row>
    <x:row r="52" ht="25" customHeight="1">
      <x:c r="A52" s="2"/>
      <x:c r="B52" s="2"/>
      <x:c r="C52" s="2"/>
      <x:c r="D52" s="2"/>
      <x:c r="E52" s="2"/>
      <x:c r="F52" s="2"/>
      <x:c r="G52" s="2"/>
      <x:c r="H52" s="2"/>
      <x:c r="I52" s="2"/>
    </x:row>
    <x:row r="53" ht="25" customHeight="1">
      <x:c r="A53" s="2"/>
      <x:c r="B53" s="2"/>
      <x:c r="C53" s="2"/>
      <x:c r="D53" s="2"/>
      <x:c r="E53" s="2"/>
      <x:c r="F53" s="2"/>
      <x:c r="G53" s="2"/>
      <x:c r="H53" s="2"/>
      <x:c r="I53" s="2"/>
    </x:row>
    <x:row r="54" ht="25" customHeight="1">
      <x:c r="A54" s="2"/>
      <x:c r="B54" s="2"/>
      <x:c r="C54" s="2"/>
      <x:c r="D54" s="2"/>
      <x:c r="E54" s="2"/>
      <x:c r="F54" s="2"/>
      <x:c r="G54" s="2"/>
      <x:c r="H54" s="2"/>
      <x:c r="I54" s="2"/>
    </x:row>
    <x:row r="55" ht="25" customHeight="1">
      <x:c r="A55" s="2"/>
      <x:c r="B55" s="2"/>
      <x:c r="C55" s="2"/>
      <x:c r="D55" s="2"/>
      <x:c r="E55" s="2"/>
      <x:c r="F55" s="2"/>
      <x:c r="G55" s="2"/>
      <x:c r="H55" s="2"/>
      <x:c r="I55" s="2"/>
    </x:row>
    <x:row r="56" ht="25" customHeight="1">
      <x:c r="A56" s="2"/>
      <x:c r="B56" s="2"/>
      <x:c r="C56" s="2"/>
      <x:c r="D56" s="2"/>
      <x:c r="E56" s="2"/>
      <x:c r="F56" s="2"/>
      <x:c r="G56" s="2"/>
      <x:c r="H56" s="2"/>
      <x:c r="I56" s="2"/>
    </x:row>
    <x:row r="57" ht="25" customHeight="1">
      <x:c r="A57" s="2"/>
      <x:c r="B57" s="2"/>
      <x:c r="C57" s="2"/>
      <x:c r="D57" s="2"/>
      <x:c r="E57" s="2"/>
      <x:c r="F57" s="2"/>
      <x:c r="G57" s="2"/>
      <x:c r="H57" s="2"/>
      <x:c r="I57" s="2"/>
    </x:row>
    <x:row r="58" ht="25" customHeight="1">
      <x:c r="A58" s="2"/>
      <x:c r="B58" s="2"/>
      <x:c r="C58" s="2"/>
      <x:c r="D58" s="2"/>
      <x:c r="E58" s="2"/>
      <x:c r="F58" s="2"/>
      <x:c r="G58" s="2"/>
      <x:c r="H58" s="2"/>
      <x:c r="I58" s="2"/>
    </x:row>
    <x:row r="59" ht="25" customHeight="1">
      <x:c r="A59" s="2"/>
      <x:c r="B59" s="2"/>
      <x:c r="C59" s="2"/>
      <x:c r="D59" s="2"/>
      <x:c r="E59" s="2"/>
      <x:c r="F59" s="2"/>
      <x:c r="G59" s="2"/>
      <x:c r="H59" s="2"/>
      <x:c r="I59" s="2"/>
    </x:row>
    <x:row r="60" ht="25" customHeight="1">
      <x:c r="A60" s="2"/>
      <x:c r="B60" s="2"/>
      <x:c r="C60" s="2"/>
      <x:c r="D60" s="2"/>
      <x:c r="E60" s="2"/>
      <x:c r="F60" s="2"/>
      <x:c r="G60" s="2"/>
      <x:c r="H60" s="2"/>
      <x:c r="I60" s="2"/>
    </x:row>
    <x:row r="61" ht="25" customHeight="1">
      <x:c r="A61" s="2"/>
      <x:c r="B61" s="2"/>
      <x:c r="C61" s="2"/>
      <x:c r="D61" s="2"/>
      <x:c r="E61" s="2"/>
      <x:c r="F61" s="2"/>
      <x:c r="G61" s="2"/>
      <x:c r="H61" s="2"/>
      <x:c r="I61" s="2"/>
    </x:row>
    <x:row r="62" ht="25" customHeight="1">
      <x:c r="A62" s="2"/>
      <x:c r="B62" s="2"/>
      <x:c r="C62" s="2"/>
      <x:c r="D62" s="2"/>
      <x:c r="E62" s="2"/>
      <x:c r="F62" s="2"/>
      <x:c r="G62" s="2"/>
      <x:c r="H62" s="2"/>
      <x:c r="I62" s="2"/>
    </x:row>
    <x:row r="63" ht="25" customHeight="1">
      <x:c r="A63" s="2"/>
      <x:c r="B63" s="2"/>
      <x:c r="C63" s="2"/>
      <x:c r="D63" s="2"/>
      <x:c r="E63" s="2"/>
      <x:c r="F63" s="2"/>
      <x:c r="G63" s="2"/>
      <x:c r="H63" s="2"/>
      <x:c r="I63" s="2"/>
    </x:row>
    <x:row r="64" ht="25" customHeight="1">
      <x:c r="A64" s="2"/>
      <x:c r="B64" s="2"/>
      <x:c r="C64" s="2"/>
      <x:c r="D64" s="2"/>
      <x:c r="E64" s="2"/>
      <x:c r="F64" s="2"/>
      <x:c r="G64" s="2"/>
      <x:c r="H64" s="2"/>
      <x:c r="I64" s="2"/>
    </x:row>
    <x:row r="65" ht="25" customHeight="1">
      <x:c r="A65" s="2"/>
      <x:c r="B65" s="2"/>
      <x:c r="C65" s="2"/>
      <x:c r="D65" s="2"/>
      <x:c r="E65" s="2"/>
      <x:c r="F65" s="2"/>
      <x:c r="G65" s="2"/>
      <x:c r="H65" s="2"/>
      <x:c r="I65" s="2"/>
    </x:row>
    <x:row r="66" ht="25" customHeight="1">
      <x:c r="A66" s="2"/>
      <x:c r="B66" s="2"/>
      <x:c r="C66" s="2"/>
      <x:c r="D66" s="2"/>
      <x:c r="E66" s="2"/>
      <x:c r="F66" s="2"/>
      <x:c r="G66" s="2"/>
      <x:c r="H66" s="2"/>
      <x:c r="I66" s="2"/>
    </x:row>
    <x:row r="67" ht="25" customHeight="1">
      <x:c r="A67" s="2"/>
      <x:c r="B67" s="2"/>
      <x:c r="C67" s="2"/>
      <x:c r="D67" s="2"/>
      <x:c r="E67" s="2"/>
      <x:c r="F67" s="2"/>
      <x:c r="G67" s="2"/>
      <x:c r="H67" s="2"/>
      <x:c r="I67" s="2"/>
    </x:row>
    <x:row r="68" ht="25" customHeight="1">
      <x:c r="A68" s="2"/>
      <x:c r="B68" s="2"/>
      <x:c r="C68" s="2"/>
      <x:c r="D68" s="2"/>
      <x:c r="E68" s="2"/>
      <x:c r="F68" s="2"/>
      <x:c r="G68" s="2"/>
      <x:c r="H68" s="2"/>
      <x:c r="I68" s="2"/>
    </x:row>
    <x:row r="69" ht="25" customHeight="1">
      <x:c r="A69" s="2"/>
      <x:c r="B69" s="2"/>
      <x:c r="C69" s="2"/>
      <x:c r="D69" s="2"/>
      <x:c r="E69" s="2"/>
      <x:c r="F69" s="2"/>
      <x:c r="G69" s="2"/>
      <x:c r="H69" s="2"/>
      <x:c r="I69" s="2"/>
    </x:row>
    <x:row r="70" ht="25" customHeight="1">
      <x:c r="A70" s="2"/>
      <x:c r="B70" s="2"/>
      <x:c r="C70" s="2"/>
      <x:c r="D70" s="2"/>
      <x:c r="E70" s="2"/>
      <x:c r="F70" s="2"/>
      <x:c r="G70" s="2"/>
      <x:c r="H70" s="2"/>
      <x:c r="I70" s="2"/>
    </x:row>
    <x:row r="71" ht="25" customHeight="1">
      <x:c r="A71" s="2"/>
      <x:c r="B71" s="2"/>
      <x:c r="C71" s="2"/>
      <x:c r="D71" s="2"/>
      <x:c r="E71" s="2"/>
      <x:c r="F71" s="2"/>
      <x:c r="G71" s="2"/>
      <x:c r="H71" s="2"/>
      <x:c r="I71" s="2"/>
    </x:row>
    <x:row r="72" ht="25" customHeight="1">
      <x:c r="A72" s="2"/>
      <x:c r="B72" s="2"/>
      <x:c r="C72" s="2"/>
      <x:c r="D72" s="2"/>
      <x:c r="E72" s="2"/>
      <x:c r="F72" s="2"/>
      <x:c r="G72" s="2"/>
      <x:c r="H72" s="2"/>
      <x:c r="I72" s="2"/>
    </x:row>
    <x:row r="73" ht="25" customHeight="1">
      <x:c r="A73" s="2"/>
      <x:c r="B73" s="2"/>
      <x:c r="C73" s="2"/>
      <x:c r="D73" s="2"/>
      <x:c r="E73" s="2"/>
      <x:c r="F73" s="2"/>
      <x:c r="G73" s="2"/>
      <x:c r="H73" s="2"/>
      <x:c r="I73" s="2"/>
    </x:row>
    <x:row r="74" ht="25" customHeight="1">
      <x:c r="A74" s="2"/>
      <x:c r="B74" s="2"/>
      <x:c r="C74" s="2"/>
      <x:c r="D74" s="2"/>
      <x:c r="E74" s="2"/>
      <x:c r="F74" s="2"/>
      <x:c r="G74" s="2"/>
      <x:c r="H74" s="2"/>
      <x:c r="I74" s="2"/>
    </x:row>
    <x:row r="75" ht="25" customHeight="1">
      <x:c r="A75" s="2"/>
      <x:c r="B75" s="2"/>
      <x:c r="C75" s="2"/>
      <x:c r="D75" s="2"/>
      <x:c r="E75" s="2"/>
      <x:c r="F75" s="2"/>
      <x:c r="G75" s="2"/>
      <x:c r="H75" s="2"/>
      <x:c r="I75" s="2"/>
    </x:row>
    <x:row r="76" ht="25" customHeight="1">
      <x:c r="A76" s="2"/>
      <x:c r="B76" s="2"/>
      <x:c r="C76" s="2"/>
      <x:c r="D76" s="2"/>
      <x:c r="E76" s="2"/>
      <x:c r="F76" s="2"/>
      <x:c r="G76" s="2"/>
      <x:c r="H76" s="2"/>
      <x:c r="I76" s="2"/>
    </x:row>
    <x:row r="77" ht="25" customHeight="1">
      <x:c r="A77" s="2"/>
      <x:c r="B77" s="2"/>
      <x:c r="C77" s="2"/>
      <x:c r="D77" s="2"/>
      <x:c r="E77" s="2"/>
      <x:c r="F77" s="2"/>
      <x:c r="G77" s="2"/>
      <x:c r="H77" s="2"/>
      <x:c r="I77" s="2"/>
    </x:row>
    <x:row r="78" ht="25" customHeight="1">
      <x:c r="A78" s="2"/>
      <x:c r="B78" s="2"/>
      <x:c r="C78" s="2"/>
      <x:c r="D78" s="2"/>
      <x:c r="E78" s="2"/>
      <x:c r="F78" s="2"/>
      <x:c r="G78" s="2"/>
      <x:c r="H78" s="2"/>
      <x:c r="I78" s="2"/>
    </x:row>
    <x:row r="79" ht="25" customHeight="1">
      <x:c r="A79" s="2"/>
      <x:c r="B79" s="2"/>
      <x:c r="C79" s="2"/>
      <x:c r="D79" s="2"/>
      <x:c r="E79" s="2"/>
      <x:c r="F79" s="2"/>
      <x:c r="G79" s="2"/>
      <x:c r="H79" s="2"/>
      <x:c r="I79" s="2"/>
    </x:row>
    <x:row r="80" ht="25" customHeight="1">
      <x:c r="A80" s="2"/>
      <x:c r="B80" s="2"/>
      <x:c r="C80" s="2"/>
      <x:c r="D80" s="2"/>
      <x:c r="E80" s="2"/>
      <x:c r="F80" s="2"/>
      <x:c r="G80" s="2"/>
      <x:c r="H80" s="2"/>
      <x:c r="I80" s="2"/>
    </x:row>
    <x:row r="81" ht="25" customHeight="1">
      <x:c r="A81" s="2"/>
      <x:c r="B81" s="2"/>
      <x:c r="C81" s="2"/>
      <x:c r="D81" s="2"/>
      <x:c r="E81" s="2"/>
      <x:c r="F81" s="2"/>
      <x:c r="G81" s="2"/>
      <x:c r="H81" s="2"/>
      <x:c r="I81" s="2"/>
    </x:row>
    <x:row r="82" ht="25" customHeight="1">
      <x:c r="A82" s="2"/>
      <x:c r="B82" s="2"/>
      <x:c r="C82" s="2"/>
      <x:c r="D82" s="2"/>
      <x:c r="E82" s="2"/>
      <x:c r="F82" s="2"/>
      <x:c r="G82" s="2"/>
      <x:c r="H82" s="2"/>
      <x:c r="I82" s="2"/>
    </x:row>
    <x:row r="83" ht="25" customHeight="1">
      <x:c r="A83" s="2"/>
      <x:c r="B83" s="2"/>
      <x:c r="C83" s="2"/>
      <x:c r="D83" s="2"/>
      <x:c r="E83" s="2"/>
      <x:c r="F83" s="2"/>
      <x:c r="G83" s="2"/>
      <x:c r="H83" s="2"/>
      <x:c r="I83" s="2"/>
    </x:row>
    <x:row r="84" ht="25" customHeight="1">
      <x:c r="A84" s="2"/>
      <x:c r="B84" s="2"/>
      <x:c r="C84" s="2"/>
      <x:c r="D84" s="2"/>
      <x:c r="E84" s="2"/>
      <x:c r="F84" s="2"/>
      <x:c r="G84" s="2"/>
      <x:c r="H84" s="2"/>
      <x:c r="I84" s="2"/>
    </x:row>
    <x:row r="85" ht="25" customHeight="1">
      <x:c r="A85" s="2"/>
      <x:c r="B85" s="2"/>
      <x:c r="C85" s="2"/>
      <x:c r="D85" s="2"/>
      <x:c r="E85" s="2"/>
      <x:c r="F85" s="2"/>
      <x:c r="G85" s="2"/>
      <x:c r="H85" s="2"/>
      <x:c r="I85" s="2"/>
    </x:row>
    <x:row r="86" ht="25" customHeight="1">
      <x:c r="A86" s="2"/>
      <x:c r="B86" s="2"/>
      <x:c r="C86" s="2"/>
      <x:c r="D86" s="2"/>
      <x:c r="E86" s="2"/>
      <x:c r="F86" s="2"/>
      <x:c r="G86" s="2"/>
      <x:c r="H86" s="2"/>
      <x:c r="I86" s="2"/>
    </x:row>
    <x:row r="87" ht="25" customHeight="1">
      <x:c r="A87" s="2"/>
      <x:c r="B87" s="2"/>
      <x:c r="C87" s="2"/>
      <x:c r="D87" s="2"/>
      <x:c r="E87" s="2"/>
      <x:c r="F87" s="2"/>
      <x:c r="G87" s="2"/>
      <x:c r="H87" s="2"/>
      <x:c r="I87" s="2"/>
    </x:row>
    <x:row r="88" ht="25" customHeight="1">
      <x:c r="A88" s="2"/>
      <x:c r="B88" s="2"/>
      <x:c r="C88" s="2"/>
      <x:c r="D88" s="2"/>
      <x:c r="E88" s="2"/>
      <x:c r="F88" s="2"/>
      <x:c r="G88" s="2"/>
      <x:c r="H88" s="2"/>
      <x:c r="I88" s="2"/>
    </x:row>
    <x:row r="89" ht="25" customHeight="1">
      <x:c r="A89" s="2"/>
      <x:c r="B89" s="2"/>
      <x:c r="C89" s="2"/>
      <x:c r="D89" s="2"/>
      <x:c r="E89" s="2"/>
      <x:c r="F89" s="2"/>
      <x:c r="G89" s="2"/>
      <x:c r="H89" s="2"/>
      <x:c r="I89" s="2"/>
    </x:row>
    <x:row r="90" ht="25" customHeight="1">
      <x:c r="A90" s="2"/>
      <x:c r="B90" s="2"/>
      <x:c r="C90" s="2"/>
      <x:c r="D90" s="2"/>
      <x:c r="E90" s="2"/>
      <x:c r="F90" s="2"/>
      <x:c r="G90" s="2"/>
      <x:c r="H90" s="2"/>
      <x:c r="I90" s="2"/>
    </x:row>
    <x:row r="91" ht="25" customHeight="1">
      <x:c r="A91" s="2"/>
      <x:c r="B91" s="2"/>
      <x:c r="C91" s="2"/>
      <x:c r="D91" s="2"/>
      <x:c r="E91" s="2"/>
      <x:c r="F91" s="2"/>
      <x:c r="G91" s="2"/>
      <x:c r="H91" s="2"/>
      <x:c r="I91" s="2"/>
    </x:row>
    <x:row r="92" ht="25" customHeight="1">
      <x:c r="A92" s="2"/>
      <x:c r="B92" s="2"/>
      <x:c r="C92" s="2"/>
      <x:c r="D92" s="2"/>
      <x:c r="E92" s="2"/>
      <x:c r="F92" s="2"/>
      <x:c r="G92" s="2"/>
      <x:c r="H92" s="2"/>
      <x:c r="I92" s="2"/>
    </x:row>
    <x:row r="93" ht="25" customHeight="1">
      <x:c r="A93" s="2"/>
      <x:c r="B93" s="2"/>
      <x:c r="C93" s="2"/>
      <x:c r="D93" s="2"/>
      <x:c r="E93" s="2"/>
      <x:c r="F93" s="2"/>
      <x:c r="G93" s="2"/>
      <x:c r="H93" s="2"/>
      <x:c r="I93" s="2"/>
    </x:row>
    <x:row r="94" ht="25" customHeight="1">
      <x:c r="A94" s="2"/>
      <x:c r="B94" s="2"/>
      <x:c r="C94" s="2"/>
      <x:c r="D94" s="2"/>
      <x:c r="E94" s="2"/>
      <x:c r="F94" s="2"/>
      <x:c r="G94" s="2"/>
      <x:c r="H94" s="2"/>
      <x:c r="I94" s="2"/>
    </x:row>
    <x:row r="95" ht="25" customHeight="1">
      <x:c r="A95" s="2"/>
      <x:c r="B95" s="2"/>
      <x:c r="C95" s="2"/>
      <x:c r="D95" s="2"/>
      <x:c r="E95" s="2"/>
      <x:c r="F95" s="2"/>
      <x:c r="G95" s="2"/>
      <x:c r="H95" s="2"/>
      <x:c r="I95" s="2"/>
    </x:row>
    <x:row r="96" ht="25" customHeight="1">
      <x:c r="A96" s="2"/>
      <x:c r="B96" s="2"/>
      <x:c r="C96" s="2"/>
      <x:c r="D96" s="2"/>
      <x:c r="E96" s="2"/>
      <x:c r="F96" s="2"/>
      <x:c r="G96" s="2"/>
      <x:c r="H96" s="2"/>
      <x:c r="I96" s="2"/>
    </x:row>
    <x:row r="97" ht="25" customHeight="1">
      <x:c r="A97" s="2"/>
      <x:c r="B97" s="2"/>
      <x:c r="C97" s="2"/>
      <x:c r="D97" s="2"/>
      <x:c r="E97" s="2"/>
      <x:c r="F97" s="2"/>
      <x:c r="G97" s="2"/>
      <x:c r="H97" s="2"/>
      <x:c r="I97" s="2"/>
    </x:row>
    <x:row r="98" ht="25" customHeight="1">
      <x:c r="A98" s="2"/>
      <x:c r="B98" s="2"/>
      <x:c r="C98" s="2"/>
      <x:c r="D98" s="2"/>
      <x:c r="E98" s="2"/>
      <x:c r="F98" s="2"/>
      <x:c r="G98" s="2"/>
      <x:c r="H98" s="2"/>
      <x:c r="I98" s="2"/>
    </x:row>
    <x:row r="99" ht="25" customHeight="1">
      <x:c r="A99" s="2"/>
      <x:c r="B99" s="2"/>
      <x:c r="C99" s="2"/>
      <x:c r="D99" s="2"/>
      <x:c r="E99" s="2"/>
      <x:c r="F99" s="2"/>
      <x:c r="G99" s="2"/>
      <x:c r="H99" s="2"/>
      <x:c r="I99" s="2"/>
    </x:row>
    <x:row r="100" ht="25" customHeight="1">
      <x:c r="A100" s="2"/>
      <x:c r="B100" s="2"/>
      <x:c r="C100" s="2"/>
      <x:c r="D100" s="2"/>
      <x:c r="E100" s="2"/>
      <x:c r="F100" s="2"/>
      <x:c r="G100" s="2"/>
      <x:c r="H100" s="2"/>
      <x:c r="I100" s="2"/>
    </x:row>
  </x:sheetData>
  <x:mergeCells>
    <x:mergeCell ref="A1:I1"/>
    <x:mergeCell ref="A2:I2"/>
    <x:mergeCell ref="A4:I4"/>
    <x:mergeCell ref="C23:E23"/>
    <x:mergeCell ref="C24:E24"/>
    <x:mergeCell ref="C25:E25"/>
    <x:mergeCell ref="C26:E26"/>
    <x:mergeCell ref="A28:I28"/>
    <x:mergeCell ref="A29:I29"/>
  </x:mergeCells>
  <x:conditionalFormatting sqref="H8:H20">
    <x:cfRule type="cellIs" dxfId="3" priority="1" operator="lessThan">
      <x:formula>0</x:formula>
    </x:cfRule>
  </x:conditionalFormatting>
  <x:dataValidations count="41">
    <x:dataValidation type="decimal" operator="between" sqref="D3">
      <x:formula1>0</x:formula1>
      <x:formula2>1000000000</x:formula2>
    </x:dataValidation>
    <x:dataValidation type="decimal" operator="between" sqref="G3">
      <x:formula1>0</x:formula1>
      <x:formula2>1000000000</x:formula2>
    </x:dataValidation>
    <x:dataValidation type="decimal" operator="between" sqref="D8">
      <x:formula1>0</x:formula1>
      <x:formula2>1000000000</x:formula2>
    </x:dataValidation>
    <x:dataValidation type="decimal" operator="between" sqref="E8">
      <x:formula1>0</x:formula1>
      <x:formula2>1000000000</x:formula2>
    </x:dataValidation>
    <x:dataValidation type="decimal" operator="between" sqref="F8">
      <x:formula1>0</x:formula1>
      <x:formula2>1000000000</x:formula2>
    </x:dataValidation>
    <x:dataValidation type="decimal" operator="between" sqref="D9">
      <x:formula1>0</x:formula1>
      <x:formula2>1000000000</x:formula2>
    </x:dataValidation>
    <x:dataValidation type="decimal" operator="between" sqref="E9">
      <x:formula1>0</x:formula1>
      <x:formula2>1000000000</x:formula2>
    </x:dataValidation>
    <x:dataValidation type="decimal" operator="between" sqref="F9">
      <x:formula1>0</x:formula1>
      <x:formula2>1000000000</x:formula2>
    </x:dataValidation>
    <x:dataValidation type="decimal" operator="between" sqref="D10">
      <x:formula1>0</x:formula1>
      <x:formula2>1000000000</x:formula2>
    </x:dataValidation>
    <x:dataValidation type="decimal" operator="between" sqref="E10">
      <x:formula1>0</x:formula1>
      <x:formula2>1000000000</x:formula2>
    </x:dataValidation>
    <x:dataValidation type="decimal" operator="between" sqref="F10">
      <x:formula1>0</x:formula1>
      <x:formula2>1000000000</x:formula2>
    </x:dataValidation>
    <x:dataValidation type="decimal" operator="between" sqref="D11">
      <x:formula1>0</x:formula1>
      <x:formula2>1000000000</x:formula2>
    </x:dataValidation>
    <x:dataValidation type="decimal" operator="between" sqref="E11">
      <x:formula1>0</x:formula1>
      <x:formula2>1000000000</x:formula2>
    </x:dataValidation>
    <x:dataValidation type="decimal" operator="between" sqref="F11">
      <x:formula1>0</x:formula1>
      <x:formula2>1000000000</x:formula2>
    </x:dataValidation>
    <x:dataValidation type="decimal" operator="between" sqref="D12">
      <x:formula1>0</x:formula1>
      <x:formula2>1000000000</x:formula2>
    </x:dataValidation>
    <x:dataValidation type="decimal" operator="between" sqref="E12">
      <x:formula1>0</x:formula1>
      <x:formula2>1000000000</x:formula2>
    </x:dataValidation>
    <x:dataValidation type="decimal" operator="between" sqref="F12">
      <x:formula1>0</x:formula1>
      <x:formula2>1000000000</x:formula2>
    </x:dataValidation>
    <x:dataValidation type="decimal" operator="between" sqref="D13">
      <x:formula1>0</x:formula1>
      <x:formula2>1000000000</x:formula2>
    </x:dataValidation>
    <x:dataValidation type="decimal" operator="between" sqref="E13">
      <x:formula1>0</x:formula1>
      <x:formula2>1000000000</x:formula2>
    </x:dataValidation>
    <x:dataValidation type="decimal" operator="between" sqref="F13">
      <x:formula1>0</x:formula1>
      <x:formula2>1000000000</x:formula2>
    </x:dataValidation>
    <x:dataValidation type="decimal" operator="between" sqref="D14">
      <x:formula1>0</x:formula1>
      <x:formula2>1000000000</x:formula2>
    </x:dataValidation>
    <x:dataValidation type="decimal" operator="between" sqref="E14">
      <x:formula1>0</x:formula1>
      <x:formula2>1000000000</x:formula2>
    </x:dataValidation>
    <x:dataValidation type="decimal" operator="between" sqref="F14">
      <x:formula1>0</x:formula1>
      <x:formula2>1000000000</x:formula2>
    </x:dataValidation>
    <x:dataValidation type="decimal" operator="between" sqref="D15">
      <x:formula1>0</x:formula1>
      <x:formula2>1000000000</x:formula2>
    </x:dataValidation>
    <x:dataValidation type="decimal" operator="between" sqref="E15">
      <x:formula1>0</x:formula1>
      <x:formula2>1000000000</x:formula2>
    </x:dataValidation>
    <x:dataValidation type="decimal" operator="between" sqref="F15">
      <x:formula1>0</x:formula1>
      <x:formula2>1000000000</x:formula2>
    </x:dataValidation>
    <x:dataValidation type="decimal" operator="between" sqref="D16">
      <x:formula1>0</x:formula1>
      <x:formula2>1000000000</x:formula2>
    </x:dataValidation>
    <x:dataValidation type="decimal" operator="between" sqref="E16">
      <x:formula1>0</x:formula1>
      <x:formula2>1000000000</x:formula2>
    </x:dataValidation>
    <x:dataValidation type="decimal" operator="between" sqref="F16">
      <x:formula1>0</x:formula1>
      <x:formula2>1000000000</x:formula2>
    </x:dataValidation>
    <x:dataValidation type="decimal" operator="between" sqref="D17">
      <x:formula1>0</x:formula1>
      <x:formula2>1000000000</x:formula2>
    </x:dataValidation>
    <x:dataValidation type="decimal" operator="between" sqref="E17">
      <x:formula1>0</x:formula1>
      <x:formula2>1000000000</x:formula2>
    </x:dataValidation>
    <x:dataValidation type="decimal" operator="between" sqref="F17">
      <x:formula1>0</x:formula1>
      <x:formula2>1000000000</x:formula2>
    </x:dataValidation>
    <x:dataValidation type="decimal" operator="between" sqref="D18">
      <x:formula1>0</x:formula1>
      <x:formula2>1000000000</x:formula2>
    </x:dataValidation>
    <x:dataValidation type="decimal" operator="between" sqref="E18">
      <x:formula1>0</x:formula1>
      <x:formula2>1000000000</x:formula2>
    </x:dataValidation>
    <x:dataValidation type="decimal" operator="between" sqref="F18">
      <x:formula1>0</x:formula1>
      <x:formula2>1000000000</x:formula2>
    </x:dataValidation>
    <x:dataValidation type="decimal" operator="between" sqref="D19">
      <x:formula1>0</x:formula1>
      <x:formula2>1000000000</x:formula2>
    </x:dataValidation>
    <x:dataValidation type="decimal" operator="between" sqref="E19">
      <x:formula1>0</x:formula1>
      <x:formula2>1000000000</x:formula2>
    </x:dataValidation>
    <x:dataValidation type="decimal" operator="between" sqref="F19">
      <x:formula1>0</x:formula1>
      <x:formula2>1000000000</x:formula2>
    </x:dataValidation>
    <x:dataValidation type="decimal" operator="between" sqref="D20">
      <x:formula1>0</x:formula1>
      <x:formula2>1000000000</x:formula2>
    </x:dataValidation>
    <x:dataValidation type="decimal" operator="between" sqref="E20">
      <x:formula1>0</x:formula1>
      <x:formula2>1000000000</x:formula2>
    </x:dataValidation>
    <x:dataValidation type="decimal" operator="between" sqref="F20">
      <x:formula1>0</x:formula1>
      <x:formula2>1000000000</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ySplit="8" topLeftCell="A9" activePane="bottomLeft" state="frozen"/>
    </x:sheetView>
  </x:sheetViews>
  <x:sheetFormatPr defaultRowHeight="15"/>
  <x:cols>
    <x:col min="1" max="1" width="17" hidden="0" customWidth="1"/>
    <x:col min="2" max="2" width="28" hidden="0" customWidth="1"/>
    <x:col min="3" max="3" width="28" hidden="0" customWidth="1"/>
    <x:col min="4" max="4" width="28" hidden="0" customWidth="1"/>
    <x:col min="5" max="5" width="28" hidden="0" customWidth="1"/>
  </x:cols>
  <x:sheetData>
    <x:row r="1" ht="25" customHeight="1">
      <x:c r="A1" s="3" t="str">
        <x:v>Strategy brief and review decisions</x:v>
      </x:c>
      <x:c r="B1" s="2"/>
      <x:c r="C1" s="2"/>
      <x:c r="D1" s="2"/>
      <x:c r="E1" s="2"/>
      <x:c r="F1" s="2"/>
      <x:c r="G1" s="2"/>
      <x:c r="H1" s="2"/>
      <x:c r="I1" s="2"/>
    </x:row>
    <x:row r="2" ht="40" customHeight="1">
      <x:c r="A2" s="5" t="str">
        <x:v>Write the choices before commissioning ads or content. Assign a real owner; enter observations only after checking your records.</x:v>
      </x:c>
      <x:c r="B2" s="5"/>
      <x:c r="C2" s="5"/>
      <x:c r="D2" s="5"/>
      <x:c r="E2" s="5"/>
      <x:c r="F2" s="2"/>
      <x:c r="G2" s="2"/>
      <x:c r="H2" s="2"/>
      <x:c r="I2" s="2"/>
    </x:row>
    <x:row r="3" ht="25" customHeight="1">
      <x:c r="A3" s="2"/>
      <x:c r="B3" s="2"/>
      <x:c r="C3" s="2"/>
      <x:c r="D3" s="2"/>
      <x:c r="E3" s="2"/>
      <x:c r="F3" s="2"/>
      <x:c r="G3" s="2"/>
      <x:c r="H3" s="2"/>
      <x:c r="I3" s="2"/>
    </x:row>
    <x:row r="4" ht="25" customHeight="1">
      <x:c r="A4" s="19" t="str">
        <x:v>Service / customer / area to prioritize</x:v>
      </x:c>
      <x:c r="B4" s="18"/>
      <x:c r="C4" s="27"/>
      <x:c r="D4" s="27"/>
      <x:c r="E4" s="27"/>
      <x:c r="F4" s="2"/>
      <x:c r="G4" s="2"/>
      <x:c r="H4" s="2"/>
      <x:c r="I4" s="2"/>
    </x:row>
    <x:row r="5" ht="25" customHeight="1">
      <x:c r="A5" s="19"/>
      <x:c r="B5" s="27"/>
      <x:c r="C5" s="27"/>
      <x:c r="D5" s="27"/>
      <x:c r="E5" s="27"/>
      <x:c r="F5" s="2"/>
      <x:c r="G5" s="2"/>
      <x:c r="H5" s="2"/>
      <x:c r="I5" s="2"/>
    </x:row>
    <x:row r="6" ht="25" customHeight="1">
      <x:c r="A6" s="19" t="str">
        <x:v>Offer, scope and exclusions</x:v>
      </x:c>
      <x:c r="B6" s="18"/>
      <x:c r="C6" s="27"/>
      <x:c r="D6" s="27"/>
      <x:c r="E6" s="27"/>
      <x:c r="F6" s="2"/>
      <x:c r="G6" s="2"/>
      <x:c r="H6" s="2"/>
      <x:c r="I6" s="2"/>
    </x:row>
    <x:row r="7" ht="25" customHeight="1">
      <x:c r="A7" s="19"/>
      <x:c r="B7" s="27"/>
      <x:c r="C7" s="27"/>
      <x:c r="D7" s="27"/>
      <x:c r="E7" s="27"/>
      <x:c r="F7" s="2"/>
      <x:c r="G7" s="2"/>
      <x:c r="H7" s="2"/>
      <x:c r="I7" s="2"/>
    </x:row>
    <x:row r="8" ht="25" customHeight="1">
      <x:c r="A8" s="19" t="str">
        <x:v>Capacity available and specialist exceptions</x:v>
      </x:c>
      <x:c r="B8" s="18"/>
      <x:c r="C8" s="27"/>
      <x:c r="D8" s="27"/>
      <x:c r="E8" s="27"/>
      <x:c r="F8" s="2"/>
      <x:c r="G8" s="2"/>
      <x:c r="H8" s="2"/>
      <x:c r="I8" s="2"/>
    </x:row>
    <x:row r="9" ht="25" customHeight="1">
      <x:c r="A9" s="19"/>
      <x:c r="B9" s="27"/>
      <x:c r="C9" s="27"/>
      <x:c r="D9" s="27"/>
      <x:c r="E9" s="27"/>
      <x:c r="F9" s="2"/>
      <x:c r="G9" s="2"/>
      <x:c r="H9" s="2"/>
      <x:c r="I9" s="2"/>
    </x:row>
    <x:row r="10" ht="25" customHeight="1">
      <x:c r="A10" s="19" t="str">
        <x:v>Who answers inquiries and when</x:v>
      </x:c>
      <x:c r="B10" s="18"/>
      <x:c r="C10" s="27"/>
      <x:c r="D10" s="27"/>
      <x:c r="E10" s="27"/>
      <x:c r="F10" s="2"/>
      <x:c r="G10" s="2"/>
      <x:c r="H10" s="2"/>
      <x:c r="I10" s="2"/>
    </x:row>
    <x:row r="11" ht="25" customHeight="1">
      <x:c r="A11" s="19"/>
      <x:c r="B11" s="27"/>
      <x:c r="C11" s="27"/>
      <x:c r="D11" s="27"/>
      <x:c r="E11" s="27"/>
      <x:c r="F11" s="2"/>
      <x:c r="G11" s="2"/>
      <x:c r="H11" s="2"/>
      <x:c r="I11" s="2"/>
    </x:row>
    <x:row r="12" ht="25" customHeight="1">
      <x:c r="A12" s="19" t="str">
        <x:v>One qualified inquiry means…</x:v>
      </x:c>
      <x:c r="B12" s="18"/>
      <x:c r="C12" s="27"/>
      <x:c r="D12" s="27"/>
      <x:c r="E12" s="27"/>
      <x:c r="F12" s="2"/>
      <x:c r="G12" s="2"/>
      <x:c r="H12" s="2"/>
      <x:c r="I12" s="2"/>
    </x:row>
    <x:row r="13" ht="25" customHeight="1">
      <x:c r="A13" s="19"/>
      <x:c r="B13" s="27"/>
      <x:c r="C13" s="27"/>
      <x:c r="D13" s="27"/>
      <x:c r="E13" s="27"/>
      <x:c r="F13" s="2"/>
      <x:c r="G13" s="2"/>
      <x:c r="H13" s="2"/>
      <x:c r="I13" s="2"/>
    </x:row>
    <x:row r="14" ht="25" customHeight="1">
      <x:c r="A14" s="19" t="str">
        <x:v>How a completed job links to source</x:v>
      </x:c>
      <x:c r="B14" s="18"/>
      <x:c r="C14" s="27"/>
      <x:c r="D14" s="27"/>
      <x:c r="E14" s="27"/>
      <x:c r="F14" s="2"/>
      <x:c r="G14" s="2"/>
      <x:c r="H14" s="2"/>
      <x:c r="I14" s="2"/>
    </x:row>
    <x:row r="15" ht="25" customHeight="1">
      <x:c r="A15" s="19"/>
      <x:c r="B15" s="27"/>
      <x:c r="C15" s="27"/>
      <x:c r="D15" s="27"/>
      <x:c r="E15" s="27"/>
      <x:c r="F15" s="2"/>
      <x:c r="G15" s="2"/>
      <x:c r="H15" s="2"/>
      <x:c r="I15" s="2"/>
    </x:row>
    <x:row r="16" ht="25" customHeight="1">
      <x:c r="A16" s="19" t="str">
        <x:v>What evidence would change the plan</x:v>
      </x:c>
      <x:c r="B16" s="18"/>
      <x:c r="C16" s="27"/>
      <x:c r="D16" s="27"/>
      <x:c r="E16" s="27"/>
      <x:c r="F16" s="2"/>
      <x:c r="G16" s="2"/>
      <x:c r="H16" s="2"/>
      <x:c r="I16" s="2"/>
    </x:row>
    <x:row r="17" ht="25" customHeight="1">
      <x:c r="A17" s="19"/>
      <x:c r="B17" s="27"/>
      <x:c r="C17" s="27"/>
      <x:c r="D17" s="27"/>
      <x:c r="E17" s="27"/>
      <x:c r="F17" s="2"/>
      <x:c r="G17" s="2"/>
      <x:c r="H17" s="2"/>
      <x:c r="I17" s="2"/>
    </x:row>
    <x:row r="18" ht="25" customHeight="1">
      <x:c r="A18" s="2"/>
      <x:c r="B18" s="2"/>
      <x:c r="C18" s="2"/>
      <x:c r="D18" s="2"/>
      <x:c r="E18" s="2"/>
      <x:c r="F18" s="2"/>
      <x:c r="G18" s="2"/>
      <x:c r="H18" s="2"/>
      <x:c r="I18" s="2"/>
    </x:row>
    <x:row r="19" ht="25" customHeight="1">
      <x:c r="A19" s="2"/>
      <x:c r="B19" s="2"/>
      <x:c r="C19" s="2"/>
      <x:c r="D19" s="2"/>
      <x:c r="E19" s="2"/>
      <x:c r="F19" s="2"/>
      <x:c r="G19" s="2"/>
      <x:c r="H19" s="2"/>
      <x:c r="I19" s="2"/>
    </x:row>
    <x:row r="20" ht="44" customHeight="1">
      <x:c r="A20" s="23" t="str">
        <x:v>Review date</x:v>
      </x:c>
      <x:c r="B20" s="23" t="str">
        <x:v>Owner</x:v>
      </x:c>
      <x:c r="C20" s="23" t="str">
        <x:v>Evidence / period checked</x:v>
      </x:c>
      <x:c r="D20" s="23" t="str">
        <x:v>Decision and next action</x:v>
      </x:c>
      <x:c r="E20" s="23" t="str">
        <x:v>Observed result / next date</x:v>
      </x:c>
      <x:c r="F20" s="2"/>
      <x:c r="G20" s="2"/>
      <x:c r="H20" s="2"/>
      <x:c r="I20" s="2"/>
    </x:row>
    <x:row r="21" ht="66" customHeight="1">
      <x:c r="A21" s="29" t="str">
        <x:f>IF(ISNUMBER(Plan!$C$4),Plan!$C$4+14,"")</x:f>
      </x:c>
      <x:c r="B21" s="18"/>
      <x:c r="C21" s="18"/>
      <x:c r="D21" s="18"/>
      <x:c r="E21" s="18"/>
      <x:c r="F21" s="2"/>
      <x:c r="G21" s="2"/>
      <x:c r="H21" s="2"/>
      <x:c r="I21" s="2"/>
    </x:row>
    <x:row r="22" ht="66" customHeight="1">
      <x:c r="A22" s="29" t="str">
        <x:f>IF(ISNUMBER(Plan!$C$4),Plan!$C$4+29,"")</x:f>
      </x:c>
      <x:c r="B22" s="18"/>
      <x:c r="C22" s="18"/>
      <x:c r="D22" s="18"/>
      <x:c r="E22" s="18"/>
      <x:c r="F22" s="2"/>
      <x:c r="G22" s="2"/>
      <x:c r="H22" s="2"/>
      <x:c r="I22" s="2"/>
    </x:row>
    <x:row r="23" ht="66" customHeight="1">
      <x:c r="A23" s="29" t="str">
        <x:f>IF(ISNUMBER(Plan!$C$4),Plan!$C$4+44,"")</x:f>
      </x:c>
      <x:c r="B23" s="18"/>
      <x:c r="C23" s="18"/>
      <x:c r="D23" s="18"/>
      <x:c r="E23" s="18"/>
      <x:c r="F23" s="2"/>
      <x:c r="G23" s="2"/>
      <x:c r="H23" s="2"/>
      <x:c r="I23" s="2"/>
    </x:row>
    <x:row r="24" ht="66" customHeight="1">
      <x:c r="A24" s="29" t="str">
        <x:f>IF(ISNUMBER(Plan!$C$4),Plan!$C$4+59,"")</x:f>
      </x:c>
      <x:c r="B24" s="18"/>
      <x:c r="C24" s="18"/>
      <x:c r="D24" s="18"/>
      <x:c r="E24" s="18"/>
      <x:c r="F24" s="2"/>
      <x:c r="G24" s="2"/>
      <x:c r="H24" s="2"/>
      <x:c r="I24" s="2"/>
    </x:row>
    <x:row r="25" ht="66" customHeight="1">
      <x:c r="A25" s="29" t="str">
        <x:f>IF(ISNUMBER(Plan!$C$4),Plan!$C$4+74,"")</x:f>
      </x:c>
      <x:c r="B25" s="18"/>
      <x:c r="C25" s="18"/>
      <x:c r="D25" s="18"/>
      <x:c r="E25" s="18"/>
      <x:c r="F25" s="2"/>
      <x:c r="G25" s="2"/>
      <x:c r="H25" s="2"/>
      <x:c r="I25" s="2"/>
    </x:row>
    <x:row r="26" ht="66" customHeight="1">
      <x:c r="A26" s="29" t="str">
        <x:f>IF(ISNUMBER(Plan!$C$4),Plan!$C$4+89,"")</x:f>
      </x:c>
      <x:c r="B26" s="18"/>
      <x:c r="C26" s="18"/>
      <x:c r="D26" s="18"/>
      <x:c r="E26" s="18"/>
      <x:c r="F26" s="2"/>
      <x:c r="G26" s="2"/>
      <x:c r="H26" s="2"/>
      <x:c r="I26" s="2"/>
    </x:row>
    <x:row r="27" ht="25" customHeight="1">
      <x:c r="A27" s="2"/>
      <x:c r="B27" s="2"/>
      <x:c r="C27" s="2"/>
      <x:c r="D27" s="2"/>
      <x:c r="E27" s="2"/>
      <x:c r="F27" s="2"/>
      <x:c r="G27" s="2"/>
      <x:c r="H27" s="2"/>
      <x:c r="I27" s="2"/>
    </x:row>
    <x:row r="28" ht="50" customHeight="1">
      <x:c r="A28" s="5" t="str">
        <x:v>At each review: reconcile inquiry cohort → bookings → completions; update cost and available hours; check cash dates. Record Keep, Change, Stop or Wait with a reason. A conversion count alone cannot establish incremental jobs or profit.</x:v>
      </x:c>
      <x:c r="B28" s="5"/>
      <x:c r="C28" s="5"/>
      <x:c r="D28" s="5"/>
      <x:c r="E28" s="5"/>
      <x:c r="F28" s="2"/>
      <x:c r="G28" s="2"/>
      <x:c r="H28" s="2"/>
      <x:c r="I28" s="2"/>
    </x:row>
    <x:row r="29" ht="44" customHeight="1">
      <x:c r="A29" s="5" t="str">
        <x:v>Source context: Google Ads budget/help and SBA forecasting links are in the companion article. All calculations and operating choices here are Lonta AI planning methods, not platform recommendations or industry benchmarks.</x:v>
      </x:c>
      <x:c r="B29" s="5"/>
      <x:c r="C29" s="5"/>
      <x:c r="D29" s="5"/>
      <x:c r="E29" s="5"/>
      <x:c r="F29" s="2"/>
      <x:c r="G29" s="2"/>
      <x:c r="H29" s="2"/>
      <x:c r="I29" s="2"/>
    </x:row>
    <x:row r="30" ht="25" customHeight="1">
      <x:c r="A30" s="2"/>
      <x:c r="B30" s="2"/>
      <x:c r="C30" s="2"/>
      <x:c r="D30" s="2"/>
      <x:c r="E30" s="2"/>
      <x:c r="F30" s="2"/>
      <x:c r="G30" s="2"/>
      <x:c r="H30" s="2"/>
      <x:c r="I30" s="2"/>
    </x:row>
    <x:row r="31" ht="25" customHeight="1">
      <x:c r="A31" s="2"/>
      <x:c r="B31" s="2"/>
      <x:c r="C31" s="2"/>
      <x:c r="D31" s="2"/>
      <x:c r="E31" s="2"/>
      <x:c r="F31" s="2"/>
      <x:c r="G31" s="2"/>
      <x:c r="H31" s="2"/>
      <x:c r="I31" s="2"/>
    </x:row>
    <x:row r="32" ht="25" customHeight="1">
      <x:c r="A32" s="2"/>
      <x:c r="B32" s="2"/>
      <x:c r="C32" s="2"/>
      <x:c r="D32" s="2"/>
      <x:c r="E32" s="2"/>
      <x:c r="F32" s="2"/>
      <x:c r="G32" s="2"/>
      <x:c r="H32" s="2"/>
      <x:c r="I32" s="2"/>
    </x:row>
    <x:row r="33" ht="25" customHeight="1">
      <x:c r="A33" s="2"/>
      <x:c r="B33" s="2"/>
      <x:c r="C33" s="2"/>
      <x:c r="D33" s="2"/>
      <x:c r="E33" s="2"/>
      <x:c r="F33" s="2"/>
      <x:c r="G33" s="2"/>
      <x:c r="H33" s="2"/>
      <x:c r="I33" s="2"/>
    </x:row>
    <x:row r="34" ht="25" customHeight="1">
      <x:c r="A34" s="2"/>
      <x:c r="B34" s="2"/>
      <x:c r="C34" s="2"/>
      <x:c r="D34" s="2"/>
      <x:c r="E34" s="2"/>
      <x:c r="F34" s="2"/>
      <x:c r="G34" s="2"/>
      <x:c r="H34" s="2"/>
      <x:c r="I34" s="2"/>
    </x:row>
    <x:row r="35" ht="25" customHeight="1">
      <x:c r="A35" s="2"/>
      <x:c r="B35" s="2"/>
      <x:c r="C35" s="2"/>
      <x:c r="D35" s="2"/>
      <x:c r="E35" s="2"/>
      <x:c r="F35" s="2"/>
      <x:c r="G35" s="2"/>
      <x:c r="H35" s="2"/>
      <x:c r="I35" s="2"/>
    </x:row>
    <x:row r="36" ht="25" customHeight="1">
      <x:c r="A36" s="2"/>
      <x:c r="B36" s="2"/>
      <x:c r="C36" s="2"/>
      <x:c r="D36" s="2"/>
      <x:c r="E36" s="2"/>
      <x:c r="F36" s="2"/>
      <x:c r="G36" s="2"/>
      <x:c r="H36" s="2"/>
      <x:c r="I36" s="2"/>
    </x:row>
    <x:row r="37" ht="25" customHeight="1">
      <x:c r="A37" s="2"/>
      <x:c r="B37" s="2"/>
      <x:c r="C37" s="2"/>
      <x:c r="D37" s="2"/>
      <x:c r="E37" s="2"/>
      <x:c r="F37" s="2"/>
      <x:c r="G37" s="2"/>
      <x:c r="H37" s="2"/>
      <x:c r="I37" s="2"/>
    </x:row>
    <x:row r="38" ht="25" customHeight="1">
      <x:c r="A38" s="2"/>
      <x:c r="B38" s="2"/>
      <x:c r="C38" s="2"/>
      <x:c r="D38" s="2"/>
      <x:c r="E38" s="2"/>
      <x:c r="F38" s="2"/>
      <x:c r="G38" s="2"/>
      <x:c r="H38" s="2"/>
      <x:c r="I38" s="2"/>
    </x:row>
    <x:row r="39" ht="25" customHeight="1">
      <x:c r="A39" s="2"/>
      <x:c r="B39" s="2"/>
      <x:c r="C39" s="2"/>
      <x:c r="D39" s="2"/>
      <x:c r="E39" s="2"/>
      <x:c r="F39" s="2"/>
      <x:c r="G39" s="2"/>
      <x:c r="H39" s="2"/>
      <x:c r="I39" s="2"/>
    </x:row>
    <x:row r="40" ht="25" customHeight="1">
      <x:c r="A40" s="2"/>
      <x:c r="B40" s="2"/>
      <x:c r="C40" s="2"/>
      <x:c r="D40" s="2"/>
      <x:c r="E40" s="2"/>
      <x:c r="F40" s="2"/>
      <x:c r="G40" s="2"/>
      <x:c r="H40" s="2"/>
      <x:c r="I40" s="2"/>
    </x:row>
    <x:row r="41" ht="25" customHeight="1">
      <x:c r="A41" s="2"/>
      <x:c r="B41" s="2"/>
      <x:c r="C41" s="2"/>
      <x:c r="D41" s="2"/>
      <x:c r="E41" s="2"/>
      <x:c r="F41" s="2"/>
      <x:c r="G41" s="2"/>
      <x:c r="H41" s="2"/>
      <x:c r="I41" s="2"/>
    </x:row>
    <x:row r="42" ht="25" customHeight="1">
      <x:c r="A42" s="2"/>
      <x:c r="B42" s="2"/>
      <x:c r="C42" s="2"/>
      <x:c r="D42" s="2"/>
      <x:c r="E42" s="2"/>
      <x:c r="F42" s="2"/>
      <x:c r="G42" s="2"/>
      <x:c r="H42" s="2"/>
      <x:c r="I42" s="2"/>
    </x:row>
    <x:row r="43" ht="25" customHeight="1">
      <x:c r="A43" s="2"/>
      <x:c r="B43" s="2"/>
      <x:c r="C43" s="2"/>
      <x:c r="D43" s="2"/>
      <x:c r="E43" s="2"/>
      <x:c r="F43" s="2"/>
      <x:c r="G43" s="2"/>
      <x:c r="H43" s="2"/>
      <x:c r="I43" s="2"/>
    </x:row>
    <x:row r="44" ht="25" customHeight="1">
      <x:c r="A44" s="2"/>
      <x:c r="B44" s="2"/>
      <x:c r="C44" s="2"/>
      <x:c r="D44" s="2"/>
      <x:c r="E44" s="2"/>
      <x:c r="F44" s="2"/>
      <x:c r="G44" s="2"/>
      <x:c r="H44" s="2"/>
      <x:c r="I44" s="2"/>
    </x:row>
    <x:row r="45" ht="25" customHeight="1">
      <x:c r="A45" s="2"/>
      <x:c r="B45" s="2"/>
      <x:c r="C45" s="2"/>
      <x:c r="D45" s="2"/>
      <x:c r="E45" s="2"/>
      <x:c r="F45" s="2"/>
      <x:c r="G45" s="2"/>
      <x:c r="H45" s="2"/>
      <x:c r="I45" s="2"/>
    </x:row>
    <x:row r="46" ht="25" customHeight="1">
      <x:c r="A46" s="2"/>
      <x:c r="B46" s="2"/>
      <x:c r="C46" s="2"/>
      <x:c r="D46" s="2"/>
      <x:c r="E46" s="2"/>
      <x:c r="F46" s="2"/>
      <x:c r="G46" s="2"/>
      <x:c r="H46" s="2"/>
      <x:c r="I46" s="2"/>
    </x:row>
    <x:row r="47" ht="25" customHeight="1">
      <x:c r="A47" s="2"/>
      <x:c r="B47" s="2"/>
      <x:c r="C47" s="2"/>
      <x:c r="D47" s="2"/>
      <x:c r="E47" s="2"/>
      <x:c r="F47" s="2"/>
      <x:c r="G47" s="2"/>
      <x:c r="H47" s="2"/>
      <x:c r="I47" s="2"/>
    </x:row>
    <x:row r="48" ht="25" customHeight="1">
      <x:c r="A48" s="2"/>
      <x:c r="B48" s="2"/>
      <x:c r="C48" s="2"/>
      <x:c r="D48" s="2"/>
      <x:c r="E48" s="2"/>
      <x:c r="F48" s="2"/>
      <x:c r="G48" s="2"/>
      <x:c r="H48" s="2"/>
      <x:c r="I48" s="2"/>
    </x:row>
    <x:row r="49" ht="25" customHeight="1">
      <x:c r="A49" s="2"/>
      <x:c r="B49" s="2"/>
      <x:c r="C49" s="2"/>
      <x:c r="D49" s="2"/>
      <x:c r="E49" s="2"/>
      <x:c r="F49" s="2"/>
      <x:c r="G49" s="2"/>
      <x:c r="H49" s="2"/>
      <x:c r="I49" s="2"/>
    </x:row>
    <x:row r="50" ht="25" customHeight="1">
      <x:c r="A50" s="2"/>
      <x:c r="B50" s="2"/>
      <x:c r="C50" s="2"/>
      <x:c r="D50" s="2"/>
      <x:c r="E50" s="2"/>
      <x:c r="F50" s="2"/>
      <x:c r="G50" s="2"/>
      <x:c r="H50" s="2"/>
      <x:c r="I50" s="2"/>
    </x:row>
    <x:row r="51" ht="25" customHeight="1">
      <x:c r="A51" s="2"/>
      <x:c r="B51" s="2"/>
      <x:c r="C51" s="2"/>
      <x:c r="D51" s="2"/>
      <x:c r="E51" s="2"/>
      <x:c r="F51" s="2"/>
      <x:c r="G51" s="2"/>
      <x:c r="H51" s="2"/>
      <x:c r="I51" s="2"/>
    </x:row>
    <x:row r="52" ht="25" customHeight="1">
      <x:c r="A52" s="2"/>
      <x:c r="B52" s="2"/>
      <x:c r="C52" s="2"/>
      <x:c r="D52" s="2"/>
      <x:c r="E52" s="2"/>
      <x:c r="F52" s="2"/>
      <x:c r="G52" s="2"/>
      <x:c r="H52" s="2"/>
      <x:c r="I52" s="2"/>
    </x:row>
    <x:row r="53" ht="25" customHeight="1">
      <x:c r="A53" s="2"/>
      <x:c r="B53" s="2"/>
      <x:c r="C53" s="2"/>
      <x:c r="D53" s="2"/>
      <x:c r="E53" s="2"/>
      <x:c r="F53" s="2"/>
      <x:c r="G53" s="2"/>
      <x:c r="H53" s="2"/>
      <x:c r="I53" s="2"/>
    </x:row>
    <x:row r="54" ht="25" customHeight="1">
      <x:c r="A54" s="2"/>
      <x:c r="B54" s="2"/>
      <x:c r="C54" s="2"/>
      <x:c r="D54" s="2"/>
      <x:c r="E54" s="2"/>
      <x:c r="F54" s="2"/>
      <x:c r="G54" s="2"/>
      <x:c r="H54" s="2"/>
      <x:c r="I54" s="2"/>
    </x:row>
    <x:row r="55" ht="25" customHeight="1">
      <x:c r="A55" s="2"/>
      <x:c r="B55" s="2"/>
      <x:c r="C55" s="2"/>
      <x:c r="D55" s="2"/>
      <x:c r="E55" s="2"/>
      <x:c r="F55" s="2"/>
      <x:c r="G55" s="2"/>
      <x:c r="H55" s="2"/>
      <x:c r="I55" s="2"/>
    </x:row>
    <x:row r="56" ht="25" customHeight="1">
      <x:c r="A56" s="2"/>
      <x:c r="B56" s="2"/>
      <x:c r="C56" s="2"/>
      <x:c r="D56" s="2"/>
      <x:c r="E56" s="2"/>
      <x:c r="F56" s="2"/>
      <x:c r="G56" s="2"/>
      <x:c r="H56" s="2"/>
      <x:c r="I56" s="2"/>
    </x:row>
    <x:row r="57" ht="25" customHeight="1">
      <x:c r="A57" s="2"/>
      <x:c r="B57" s="2"/>
      <x:c r="C57" s="2"/>
      <x:c r="D57" s="2"/>
      <x:c r="E57" s="2"/>
      <x:c r="F57" s="2"/>
      <x:c r="G57" s="2"/>
      <x:c r="H57" s="2"/>
      <x:c r="I57" s="2"/>
    </x:row>
    <x:row r="58" ht="25" customHeight="1">
      <x:c r="A58" s="2"/>
      <x:c r="B58" s="2"/>
      <x:c r="C58" s="2"/>
      <x:c r="D58" s="2"/>
      <x:c r="E58" s="2"/>
      <x:c r="F58" s="2"/>
      <x:c r="G58" s="2"/>
      <x:c r="H58" s="2"/>
      <x:c r="I58" s="2"/>
    </x:row>
    <x:row r="59" ht="25" customHeight="1">
      <x:c r="A59" s="2"/>
      <x:c r="B59" s="2"/>
      <x:c r="C59" s="2"/>
      <x:c r="D59" s="2"/>
      <x:c r="E59" s="2"/>
      <x:c r="F59" s="2"/>
      <x:c r="G59" s="2"/>
      <x:c r="H59" s="2"/>
      <x:c r="I59" s="2"/>
    </x:row>
    <x:row r="60" ht="25" customHeight="1">
      <x:c r="A60" s="2"/>
      <x:c r="B60" s="2"/>
      <x:c r="C60" s="2"/>
      <x:c r="D60" s="2"/>
      <x:c r="E60" s="2"/>
      <x:c r="F60" s="2"/>
      <x:c r="G60" s="2"/>
      <x:c r="H60" s="2"/>
      <x:c r="I60" s="2"/>
    </x:row>
    <x:row r="61" ht="25" customHeight="1">
      <x:c r="A61" s="2"/>
      <x:c r="B61" s="2"/>
      <x:c r="C61" s="2"/>
      <x:c r="D61" s="2"/>
      <x:c r="E61" s="2"/>
      <x:c r="F61" s="2"/>
      <x:c r="G61" s="2"/>
      <x:c r="H61" s="2"/>
      <x:c r="I61" s="2"/>
    </x:row>
    <x:row r="62" ht="25" customHeight="1">
      <x:c r="A62" s="2"/>
      <x:c r="B62" s="2"/>
      <x:c r="C62" s="2"/>
      <x:c r="D62" s="2"/>
      <x:c r="E62" s="2"/>
      <x:c r="F62" s="2"/>
      <x:c r="G62" s="2"/>
      <x:c r="H62" s="2"/>
      <x:c r="I62" s="2"/>
    </x:row>
    <x:row r="63" ht="25" customHeight="1">
      <x:c r="A63" s="2"/>
      <x:c r="B63" s="2"/>
      <x:c r="C63" s="2"/>
      <x:c r="D63" s="2"/>
      <x:c r="E63" s="2"/>
      <x:c r="F63" s="2"/>
      <x:c r="G63" s="2"/>
      <x:c r="H63" s="2"/>
      <x:c r="I63" s="2"/>
    </x:row>
    <x:row r="64" ht="25" customHeight="1">
      <x:c r="A64" s="2"/>
      <x:c r="B64" s="2"/>
      <x:c r="C64" s="2"/>
      <x:c r="D64" s="2"/>
      <x:c r="E64" s="2"/>
      <x:c r="F64" s="2"/>
      <x:c r="G64" s="2"/>
      <x:c r="H64" s="2"/>
      <x:c r="I64" s="2"/>
    </x:row>
    <x:row r="65" ht="25" customHeight="1">
      <x:c r="A65" s="2"/>
      <x:c r="B65" s="2"/>
      <x:c r="C65" s="2"/>
      <x:c r="D65" s="2"/>
      <x:c r="E65" s="2"/>
      <x:c r="F65" s="2"/>
      <x:c r="G65" s="2"/>
      <x:c r="H65" s="2"/>
      <x:c r="I65" s="2"/>
    </x:row>
    <x:row r="66" ht="25" customHeight="1">
      <x:c r="A66" s="2"/>
      <x:c r="B66" s="2"/>
      <x:c r="C66" s="2"/>
      <x:c r="D66" s="2"/>
      <x:c r="E66" s="2"/>
      <x:c r="F66" s="2"/>
      <x:c r="G66" s="2"/>
      <x:c r="H66" s="2"/>
      <x:c r="I66" s="2"/>
    </x:row>
    <x:row r="67" ht="25" customHeight="1">
      <x:c r="A67" s="2"/>
      <x:c r="B67" s="2"/>
      <x:c r="C67" s="2"/>
      <x:c r="D67" s="2"/>
      <x:c r="E67" s="2"/>
      <x:c r="F67" s="2"/>
      <x:c r="G67" s="2"/>
      <x:c r="H67" s="2"/>
      <x:c r="I67" s="2"/>
    </x:row>
    <x:row r="68" ht="25" customHeight="1">
      <x:c r="A68" s="2"/>
      <x:c r="B68" s="2"/>
      <x:c r="C68" s="2"/>
      <x:c r="D68" s="2"/>
      <x:c r="E68" s="2"/>
      <x:c r="F68" s="2"/>
      <x:c r="G68" s="2"/>
      <x:c r="H68" s="2"/>
      <x:c r="I68" s="2"/>
    </x:row>
    <x:row r="69" ht="25" customHeight="1">
      <x:c r="A69" s="2"/>
      <x:c r="B69" s="2"/>
      <x:c r="C69" s="2"/>
      <x:c r="D69" s="2"/>
      <x:c r="E69" s="2"/>
      <x:c r="F69" s="2"/>
      <x:c r="G69" s="2"/>
      <x:c r="H69" s="2"/>
      <x:c r="I69" s="2"/>
    </x:row>
    <x:row r="70" ht="25" customHeight="1">
      <x:c r="A70" s="2"/>
      <x:c r="B70" s="2"/>
      <x:c r="C70" s="2"/>
      <x:c r="D70" s="2"/>
      <x:c r="E70" s="2"/>
      <x:c r="F70" s="2"/>
      <x:c r="G70" s="2"/>
      <x:c r="H70" s="2"/>
      <x:c r="I70" s="2"/>
    </x:row>
    <x:row r="71" ht="25" customHeight="1">
      <x:c r="A71" s="2"/>
      <x:c r="B71" s="2"/>
      <x:c r="C71" s="2"/>
      <x:c r="D71" s="2"/>
      <x:c r="E71" s="2"/>
      <x:c r="F71" s="2"/>
      <x:c r="G71" s="2"/>
      <x:c r="H71" s="2"/>
      <x:c r="I71" s="2"/>
    </x:row>
    <x:row r="72" ht="25" customHeight="1">
      <x:c r="A72" s="2"/>
      <x:c r="B72" s="2"/>
      <x:c r="C72" s="2"/>
      <x:c r="D72" s="2"/>
      <x:c r="E72" s="2"/>
      <x:c r="F72" s="2"/>
      <x:c r="G72" s="2"/>
      <x:c r="H72" s="2"/>
      <x:c r="I72" s="2"/>
    </x:row>
    <x:row r="73" ht="25" customHeight="1">
      <x:c r="A73" s="2"/>
      <x:c r="B73" s="2"/>
      <x:c r="C73" s="2"/>
      <x:c r="D73" s="2"/>
      <x:c r="E73" s="2"/>
      <x:c r="F73" s="2"/>
      <x:c r="G73" s="2"/>
      <x:c r="H73" s="2"/>
      <x:c r="I73" s="2"/>
    </x:row>
    <x:row r="74" ht="25" customHeight="1">
      <x:c r="A74" s="2"/>
      <x:c r="B74" s="2"/>
      <x:c r="C74" s="2"/>
      <x:c r="D74" s="2"/>
      <x:c r="E74" s="2"/>
      <x:c r="F74" s="2"/>
      <x:c r="G74" s="2"/>
      <x:c r="H74" s="2"/>
      <x:c r="I74" s="2"/>
    </x:row>
    <x:row r="75" ht="25" customHeight="1">
      <x:c r="A75" s="2"/>
      <x:c r="B75" s="2"/>
      <x:c r="C75" s="2"/>
      <x:c r="D75" s="2"/>
      <x:c r="E75" s="2"/>
      <x:c r="F75" s="2"/>
      <x:c r="G75" s="2"/>
      <x:c r="H75" s="2"/>
      <x:c r="I75" s="2"/>
    </x:row>
    <x:row r="76" ht="25" customHeight="1">
      <x:c r="A76" s="2"/>
      <x:c r="B76" s="2"/>
      <x:c r="C76" s="2"/>
      <x:c r="D76" s="2"/>
      <x:c r="E76" s="2"/>
      <x:c r="F76" s="2"/>
      <x:c r="G76" s="2"/>
      <x:c r="H76" s="2"/>
      <x:c r="I76" s="2"/>
    </x:row>
    <x:row r="77" ht="25" customHeight="1">
      <x:c r="A77" s="2"/>
      <x:c r="B77" s="2"/>
      <x:c r="C77" s="2"/>
      <x:c r="D77" s="2"/>
      <x:c r="E77" s="2"/>
      <x:c r="F77" s="2"/>
      <x:c r="G77" s="2"/>
      <x:c r="H77" s="2"/>
      <x:c r="I77" s="2"/>
    </x:row>
    <x:row r="78" ht="25" customHeight="1">
      <x:c r="A78" s="2"/>
      <x:c r="B78" s="2"/>
      <x:c r="C78" s="2"/>
      <x:c r="D78" s="2"/>
      <x:c r="E78" s="2"/>
      <x:c r="F78" s="2"/>
      <x:c r="G78" s="2"/>
      <x:c r="H78" s="2"/>
      <x:c r="I78" s="2"/>
    </x:row>
    <x:row r="79" ht="25" customHeight="1">
      <x:c r="A79" s="2"/>
      <x:c r="B79" s="2"/>
      <x:c r="C79" s="2"/>
      <x:c r="D79" s="2"/>
      <x:c r="E79" s="2"/>
      <x:c r="F79" s="2"/>
      <x:c r="G79" s="2"/>
      <x:c r="H79" s="2"/>
      <x:c r="I79" s="2"/>
    </x:row>
    <x:row r="80" ht="25" customHeight="1">
      <x:c r="A80" s="2"/>
      <x:c r="B80" s="2"/>
      <x:c r="C80" s="2"/>
      <x:c r="D80" s="2"/>
      <x:c r="E80" s="2"/>
      <x:c r="F80" s="2"/>
      <x:c r="G80" s="2"/>
      <x:c r="H80" s="2"/>
      <x:c r="I80" s="2"/>
    </x:row>
    <x:row r="81" ht="25" customHeight="1">
      <x:c r="A81" s="2"/>
      <x:c r="B81" s="2"/>
      <x:c r="C81" s="2"/>
      <x:c r="D81" s="2"/>
      <x:c r="E81" s="2"/>
      <x:c r="F81" s="2"/>
      <x:c r="G81" s="2"/>
      <x:c r="H81" s="2"/>
      <x:c r="I81" s="2"/>
    </x:row>
    <x:row r="82" ht="25" customHeight="1">
      <x:c r="A82" s="2"/>
      <x:c r="B82" s="2"/>
      <x:c r="C82" s="2"/>
      <x:c r="D82" s="2"/>
      <x:c r="E82" s="2"/>
      <x:c r="F82" s="2"/>
      <x:c r="G82" s="2"/>
      <x:c r="H82" s="2"/>
      <x:c r="I82" s="2"/>
    </x:row>
    <x:row r="83" ht="25" customHeight="1">
      <x:c r="A83" s="2"/>
      <x:c r="B83" s="2"/>
      <x:c r="C83" s="2"/>
      <x:c r="D83" s="2"/>
      <x:c r="E83" s="2"/>
      <x:c r="F83" s="2"/>
      <x:c r="G83" s="2"/>
      <x:c r="H83" s="2"/>
      <x:c r="I83" s="2"/>
    </x:row>
    <x:row r="84" ht="25" customHeight="1">
      <x:c r="A84" s="2"/>
      <x:c r="B84" s="2"/>
      <x:c r="C84" s="2"/>
      <x:c r="D84" s="2"/>
      <x:c r="E84" s="2"/>
      <x:c r="F84" s="2"/>
      <x:c r="G84" s="2"/>
      <x:c r="H84" s="2"/>
      <x:c r="I84" s="2"/>
    </x:row>
    <x:row r="85" ht="25" customHeight="1">
      <x:c r="A85" s="2"/>
      <x:c r="B85" s="2"/>
      <x:c r="C85" s="2"/>
      <x:c r="D85" s="2"/>
      <x:c r="E85" s="2"/>
      <x:c r="F85" s="2"/>
      <x:c r="G85" s="2"/>
      <x:c r="H85" s="2"/>
      <x:c r="I85" s="2"/>
    </x:row>
    <x:row r="86" ht="25" customHeight="1">
      <x:c r="A86" s="2"/>
      <x:c r="B86" s="2"/>
      <x:c r="C86" s="2"/>
      <x:c r="D86" s="2"/>
      <x:c r="E86" s="2"/>
      <x:c r="F86" s="2"/>
      <x:c r="G86" s="2"/>
      <x:c r="H86" s="2"/>
      <x:c r="I86" s="2"/>
    </x:row>
    <x:row r="87" ht="25" customHeight="1">
      <x:c r="A87" s="2"/>
      <x:c r="B87" s="2"/>
      <x:c r="C87" s="2"/>
      <x:c r="D87" s="2"/>
      <x:c r="E87" s="2"/>
      <x:c r="F87" s="2"/>
      <x:c r="G87" s="2"/>
      <x:c r="H87" s="2"/>
      <x:c r="I87" s="2"/>
    </x:row>
    <x:row r="88" ht="25" customHeight="1">
      <x:c r="A88" s="2"/>
      <x:c r="B88" s="2"/>
      <x:c r="C88" s="2"/>
      <x:c r="D88" s="2"/>
      <x:c r="E88" s="2"/>
      <x:c r="F88" s="2"/>
      <x:c r="G88" s="2"/>
      <x:c r="H88" s="2"/>
      <x:c r="I88" s="2"/>
    </x:row>
    <x:row r="89" ht="25" customHeight="1">
      <x:c r="A89" s="2"/>
      <x:c r="B89" s="2"/>
      <x:c r="C89" s="2"/>
      <x:c r="D89" s="2"/>
      <x:c r="E89" s="2"/>
      <x:c r="F89" s="2"/>
      <x:c r="G89" s="2"/>
      <x:c r="H89" s="2"/>
      <x:c r="I89" s="2"/>
    </x:row>
    <x:row r="90" ht="25" customHeight="1">
      <x:c r="A90" s="2"/>
      <x:c r="B90" s="2"/>
      <x:c r="C90" s="2"/>
      <x:c r="D90" s="2"/>
      <x:c r="E90" s="2"/>
      <x:c r="F90" s="2"/>
      <x:c r="G90" s="2"/>
      <x:c r="H90" s="2"/>
      <x:c r="I90" s="2"/>
    </x:row>
    <x:row r="91" ht="25" customHeight="1">
      <x:c r="A91" s="2"/>
      <x:c r="B91" s="2"/>
      <x:c r="C91" s="2"/>
      <x:c r="D91" s="2"/>
      <x:c r="E91" s="2"/>
      <x:c r="F91" s="2"/>
      <x:c r="G91" s="2"/>
      <x:c r="H91" s="2"/>
      <x:c r="I91" s="2"/>
    </x:row>
    <x:row r="92" ht="25" customHeight="1">
      <x:c r="A92" s="2"/>
      <x:c r="B92" s="2"/>
      <x:c r="C92" s="2"/>
      <x:c r="D92" s="2"/>
      <x:c r="E92" s="2"/>
      <x:c r="F92" s="2"/>
      <x:c r="G92" s="2"/>
      <x:c r="H92" s="2"/>
      <x:c r="I92" s="2"/>
    </x:row>
    <x:row r="93" ht="25" customHeight="1">
      <x:c r="A93" s="2"/>
      <x:c r="B93" s="2"/>
      <x:c r="C93" s="2"/>
      <x:c r="D93" s="2"/>
      <x:c r="E93" s="2"/>
      <x:c r="F93" s="2"/>
      <x:c r="G93" s="2"/>
      <x:c r="H93" s="2"/>
      <x:c r="I93" s="2"/>
    </x:row>
    <x:row r="94" ht="25" customHeight="1">
      <x:c r="A94" s="2"/>
      <x:c r="B94" s="2"/>
      <x:c r="C94" s="2"/>
      <x:c r="D94" s="2"/>
      <x:c r="E94" s="2"/>
      <x:c r="F94" s="2"/>
      <x:c r="G94" s="2"/>
      <x:c r="H94" s="2"/>
      <x:c r="I94" s="2"/>
    </x:row>
    <x:row r="95" ht="25" customHeight="1">
      <x:c r="A95" s="2"/>
      <x:c r="B95" s="2"/>
      <x:c r="C95" s="2"/>
      <x:c r="D95" s="2"/>
      <x:c r="E95" s="2"/>
      <x:c r="F95" s="2"/>
      <x:c r="G95" s="2"/>
      <x:c r="H95" s="2"/>
      <x:c r="I95" s="2"/>
    </x:row>
    <x:row r="96" ht="25" customHeight="1">
      <x:c r="A96" s="2"/>
      <x:c r="B96" s="2"/>
      <x:c r="C96" s="2"/>
      <x:c r="D96" s="2"/>
      <x:c r="E96" s="2"/>
      <x:c r="F96" s="2"/>
      <x:c r="G96" s="2"/>
      <x:c r="H96" s="2"/>
      <x:c r="I96" s="2"/>
    </x:row>
    <x:row r="97" ht="25" customHeight="1">
      <x:c r="A97" s="2"/>
      <x:c r="B97" s="2"/>
      <x:c r="C97" s="2"/>
      <x:c r="D97" s="2"/>
      <x:c r="E97" s="2"/>
      <x:c r="F97" s="2"/>
      <x:c r="G97" s="2"/>
      <x:c r="H97" s="2"/>
      <x:c r="I97" s="2"/>
    </x:row>
    <x:row r="98" ht="25" customHeight="1">
      <x:c r="A98" s="2"/>
      <x:c r="B98" s="2"/>
      <x:c r="C98" s="2"/>
      <x:c r="D98" s="2"/>
      <x:c r="E98" s="2"/>
      <x:c r="F98" s="2"/>
      <x:c r="G98" s="2"/>
      <x:c r="H98" s="2"/>
      <x:c r="I98" s="2"/>
    </x:row>
    <x:row r="99" ht="25" customHeight="1">
      <x:c r="A99" s="2"/>
      <x:c r="B99" s="2"/>
      <x:c r="C99" s="2"/>
      <x:c r="D99" s="2"/>
      <x:c r="E99" s="2"/>
      <x:c r="F99" s="2"/>
      <x:c r="G99" s="2"/>
      <x:c r="H99" s="2"/>
      <x:c r="I99" s="2"/>
    </x:row>
    <x:row r="100" ht="25" customHeight="1">
      <x:c r="A100" s="2"/>
      <x:c r="B100" s="2"/>
      <x:c r="C100" s="2"/>
      <x:c r="D100" s="2"/>
      <x:c r="E100" s="2"/>
      <x:c r="F100" s="2"/>
      <x:c r="G100" s="2"/>
      <x:c r="H100" s="2"/>
      <x:c r="I100" s="2"/>
    </x:row>
  </x:sheetData>
  <x:mergeCells>
    <x:mergeCell ref="A1:E1"/>
    <x:mergeCell ref="A2:E2"/>
    <x:mergeCell ref="A4:A5"/>
    <x:mergeCell ref="B4:E5"/>
    <x:mergeCell ref="A6:A7"/>
    <x:mergeCell ref="B6:E7"/>
    <x:mergeCell ref="A8:A9"/>
    <x:mergeCell ref="B8:E9"/>
    <x:mergeCell ref="A10:A11"/>
    <x:mergeCell ref="B10:E11"/>
    <x:mergeCell ref="A12:A13"/>
    <x:mergeCell ref="B12:E13"/>
    <x:mergeCell ref="A14:A15"/>
    <x:mergeCell ref="B14:E15"/>
    <x:mergeCell ref="A16:A17"/>
    <x:mergeCell ref="B16:E17"/>
    <x:mergeCell ref="A28:E28"/>
    <x:mergeCell ref="A29:E29"/>
  </x:mergeCells>
  <x:pageMargins left="0.7" right="0.7" top="0.75" bottom="0.75" header="0.3" footer="0.3"/>
</x:worksheet>
</file>

<file path=xl/worksheets/sheet4.xml><?xml version="1.0" encoding="utf-8"?>
<x:worksheet xmlns:x="http://schemas.openxmlformats.org/spreadsheetml/2006/main">
  <x:sheetViews>
    <x:sheetView showGridLines="0" workbookViewId="0">
      <x:pane ySplit="8" topLeftCell="A9" activePane="bottomLeft" state="frozen"/>
    </x:sheetView>
  </x:sheetViews>
  <x:sheetFormatPr defaultRowHeight="15"/>
  <x:cols>
    <x:col min="1" max="1" width="40" hidden="0" customWidth="1"/>
    <x:col min="2" max="2" width="22" hidden="0" customWidth="1"/>
    <x:col min="3" max="3" width="22" hidden="0" customWidth="1"/>
    <x:col min="4" max="4" width="22" hidden="0" customWidth="1"/>
  </x:cols>
  <x:sheetData>
    <x:row r="1" ht="25" customHeight="1">
      <x:c r="A1" s="3" t="str">
        <x:v>Invented example · read only</x:v>
      </x:c>
      <x:c r="B1" s="2"/>
      <x:c r="C1" s="2"/>
      <x:c r="D1" s="2"/>
      <x:c r="E1" s="2"/>
      <x:c r="F1" s="2"/>
      <x:c r="G1" s="2"/>
      <x:c r="H1" s="2"/>
      <x:c r="I1" s="2"/>
    </x:row>
    <x:row r="2" ht="44" customHeight="1">
      <x:c r="A2" s="5" t="str">
        <x:v>Every price, rate, workload and cash amount on this sheet is invented for teaching. These are static worked results; the editable Plan and Cash tabs start empty.</x:v>
      </x:c>
      <x:c r="B2" s="5"/>
      <x:c r="C2" s="5"/>
      <x:c r="D2" s="5"/>
      <x:c r="E2" s="2"/>
      <x:c r="F2" s="2"/>
      <x:c r="G2" s="2"/>
      <x:c r="H2" s="2"/>
      <x:c r="I2" s="2"/>
    </x:row>
    <x:row r="3" ht="25" customHeight="1">
      <x:c r="A3" s="2"/>
      <x:c r="B3" s="2"/>
      <x:c r="C3" s="2"/>
      <x:c r="D3" s="2"/>
      <x:c r="E3" s="2"/>
      <x:c r="F3" s="2"/>
      <x:c r="G3" s="2"/>
      <x:c r="H3" s="2"/>
      <x:c r="I3" s="2"/>
    </x:row>
    <x:row r="4" ht="25" customHeight="1">
      <x:c r="A4" s="14" t="str">
        <x:v>Unit assumptions</x:v>
      </x:c>
      <x:c r="B4" s="14" t="str">
        <x:v>Repair</x:v>
      </x:c>
      <x:c r="C4" s="14" t="str">
        <x:v>Maintenance</x:v>
      </x:c>
      <x:c r="D4" s="14"/>
      <x:c r="E4" s="2"/>
      <x:c r="F4" s="2"/>
      <x:c r="G4" s="2"/>
      <x:c r="H4" s="2"/>
      <x:c r="I4" s="2"/>
    </x:row>
    <x:row r="5" ht="25" customHeight="1">
      <x:c r="A5" s="2" t="str">
        <x:v>Net collections / completed job</x:v>
      </x:c>
      <x:c r="B5" s="21" t="n">
        <x:v>600</x:v>
      </x:c>
      <x:c r="C5" s="21" t="n">
        <x:v>180</x:v>
      </x:c>
      <x:c r="D5" s="2"/>
      <x:c r="E5" s="2"/>
      <x:c r="F5" s="2"/>
      <x:c r="G5" s="2"/>
      <x:c r="H5" s="2"/>
      <x:c r="I5" s="2"/>
    </x:row>
    <x:row r="6" ht="25" customHeight="1">
      <x:c r="A6" s="2" t="str">
        <x:v>Variable cost / completed job</x:v>
      </x:c>
      <x:c r="B6" s="21" t="n">
        <x:v>250</x:v>
      </x:c>
      <x:c r="C6" s="21" t="n">
        <x:v>110</x:v>
      </x:c>
      <x:c r="D6" s="2"/>
      <x:c r="E6" s="2"/>
      <x:c r="F6" s="2"/>
      <x:c r="G6" s="2"/>
      <x:c r="H6" s="2"/>
      <x:c r="I6" s="2"/>
    </x:row>
    <x:row r="7" ht="25" customHeight="1">
      <x:c r="A7" s="2" t="str">
        <x:v>Technician hours / completed job</x:v>
      </x:c>
      <x:c r="B7" s="2" t="n">
        <x:v>2</x:v>
      </x:c>
      <x:c r="C7" s="2" t="n">
        <x:v>1</x:v>
      </x:c>
      <x:c r="D7" s="2"/>
      <x:c r="E7" s="2"/>
      <x:c r="F7" s="2"/>
      <x:c r="G7" s="2"/>
      <x:c r="H7" s="2"/>
      <x:c r="I7" s="2"/>
    </x:row>
    <x:row r="8" ht="25" customHeight="1">
      <x:c r="A8" s="2" t="str">
        <x:v>Inquiry → booking</x:v>
      </x:c>
      <x:c r="B8" s="30" t="n">
        <x:v>0.6</x:v>
      </x:c>
      <x:c r="C8" s="30" t="n">
        <x:v>0.8</x:v>
      </x:c>
      <x:c r="D8" s="2"/>
      <x:c r="E8" s="2"/>
      <x:c r="F8" s="2"/>
      <x:c r="G8" s="2"/>
      <x:c r="H8" s="2"/>
      <x:c r="I8" s="2"/>
    </x:row>
    <x:row r="9" ht="25" customHeight="1">
      <x:c r="A9" s="2" t="str">
        <x:v>Booking → completion</x:v>
      </x:c>
      <x:c r="B9" s="30" t="n">
        <x:v>0.5</x:v>
      </x:c>
      <x:c r="C9" s="30" t="n">
        <x:v>0.75</x:v>
      </x:c>
      <x:c r="D9" s="2"/>
      <x:c r="E9" s="2"/>
      <x:c r="F9" s="2"/>
      <x:c r="G9" s="2"/>
      <x:c r="H9" s="2"/>
      <x:c r="I9" s="2"/>
    </x:row>
    <x:row r="10" ht="25" customHeight="1">
      <x:c r="A10" s="2" t="str">
        <x:v>Cost / serviceable inquiry</x:v>
      </x:c>
      <x:c r="B10" s="21" t="n">
        <x:v>40</x:v>
      </x:c>
      <x:c r="C10" s="21" t="n">
        <x:v>20</x:v>
      </x:c>
      <x:c r="D10" s="2"/>
      <x:c r="E10" s="2"/>
      <x:c r="F10" s="2"/>
      <x:c r="G10" s="2"/>
      <x:c r="H10" s="2"/>
      <x:c r="I10" s="2"/>
    </x:row>
    <x:row r="11" ht="25" customHeight="1">
      <x:c r="A11" s="14" t="str">
        <x:v>30-day decision</x:v>
      </x:c>
      <x:c r="B11" s="14" t="str">
        <x:v>Initial</x:v>
      </x:c>
      <x:c r="C11" s="14" t="str">
        <x:v>Revised</x:v>
      </x:c>
      <x:c r="D11" s="14"/>
      <x:c r="E11" s="2"/>
      <x:c r="F11" s="2"/>
      <x:c r="G11" s="2"/>
      <x:c r="H11" s="2"/>
      <x:c r="I11" s="2"/>
    </x:row>
    <x:row r="12" ht="25" customHeight="1">
      <x:c r="A12" s="2" t="str">
        <x:v>Repair completed jobs</x:v>
      </x:c>
      <x:c r="B12" s="2" t="n">
        <x:v>12</x:v>
      </x:c>
      <x:c r="C12" s="2" t="n">
        <x:v>12</x:v>
      </x:c>
      <x:c r="D12" s="2"/>
      <x:c r="E12" s="2"/>
      <x:c r="F12" s="2"/>
      <x:c r="G12" s="2"/>
      <x:c r="H12" s="2"/>
      <x:c r="I12" s="2"/>
    </x:row>
    <x:row r="13" ht="25" customHeight="1">
      <x:c r="A13" s="2" t="str">
        <x:v>Maintenance completed jobs</x:v>
      </x:c>
      <x:c r="B13" s="2" t="n">
        <x:v>18</x:v>
      </x:c>
      <x:c r="C13" s="2" t="n">
        <x:v>6</x:v>
      </x:c>
      <x:c r="D13" s="2"/>
      <x:c r="E13" s="2"/>
      <x:c r="F13" s="2"/>
      <x:c r="G13" s="2"/>
      <x:c r="H13" s="2"/>
      <x:c r="I13" s="2"/>
    </x:row>
    <x:row r="14" ht="25" customHeight="1">
      <x:c r="A14" s="2" t="str">
        <x:v>Required inquiries</x:v>
      </x:c>
      <x:c r="B14" s="2" t="n">
        <x:v>70</x:v>
      </x:c>
      <x:c r="C14" s="2" t="n">
        <x:v>50</x:v>
      </x:c>
      <x:c r="D14" s="2"/>
      <x:c r="E14" s="2"/>
      <x:c r="F14" s="2"/>
      <x:c r="G14" s="2"/>
      <x:c r="H14" s="2"/>
      <x:c r="I14" s="2"/>
    </x:row>
    <x:row r="15" ht="25" customHeight="1">
      <x:c r="A15" s="2" t="str">
        <x:v>Projected media cash</x:v>
      </x:c>
      <x:c r="B15" s="21" t="n">
        <x:v>2200</x:v>
      </x:c>
      <x:c r="C15" s="21" t="n">
        <x:v>1800</x:v>
      </x:c>
      <x:c r="D15" s="2"/>
      <x:c r="E15" s="2"/>
      <x:c r="F15" s="2"/>
      <x:c r="G15" s="2"/>
      <x:c r="H15" s="2"/>
      <x:c r="I15" s="2"/>
    </x:row>
    <x:row r="16" ht="25" customHeight="1">
      <x:c r="A16" s="2" t="str">
        <x:v>Agency + other marketing</x:v>
      </x:c>
      <x:c r="B16" s="21" t="n">
        <x:v>600</x:v>
      </x:c>
      <x:c r="C16" s="21" t="n">
        <x:v>600</x:v>
      </x:c>
      <x:c r="D16" s="2"/>
      <x:c r="E16" s="2"/>
      <x:c r="F16" s="2"/>
      <x:c r="G16" s="2"/>
      <x:c r="H16" s="2"/>
      <x:c r="I16" s="2"/>
    </x:row>
    <x:row r="17" ht="25" customHeight="1">
      <x:c r="A17" s="2" t="str">
        <x:v>All marketing cash</x:v>
      </x:c>
      <x:c r="B17" s="21" t="n">
        <x:v>2800</x:v>
      </x:c>
      <x:c r="C17" s="21" t="n">
        <x:v>2400</x:v>
      </x:c>
      <x:c r="D17" s="2"/>
      <x:c r="E17" s="2"/>
      <x:c r="F17" s="2"/>
      <x:c r="G17" s="2"/>
      <x:c r="H17" s="2"/>
      <x:c r="I17" s="2"/>
    </x:row>
    <x:row r="18" ht="25" customHeight="1">
      <x:c r="A18" s="2" t="str">
        <x:v>Job contribution</x:v>
      </x:c>
      <x:c r="B18" s="21" t="n">
        <x:v>5460</x:v>
      </x:c>
      <x:c r="C18" s="21" t="n">
        <x:v>4620</x:v>
      </x:c>
      <x:c r="D18" s="2"/>
      <x:c r="E18" s="2"/>
      <x:c r="F18" s="2"/>
      <x:c r="G18" s="2"/>
      <x:c r="H18" s="2"/>
      <x:c r="I18" s="2"/>
    </x:row>
    <x:row r="19" ht="25" customHeight="1">
      <x:c r="A19" s="2" t="str">
        <x:v>After-marketing contribution</x:v>
      </x:c>
      <x:c r="B19" s="21" t="n">
        <x:v>2660</x:v>
      </x:c>
      <x:c r="C19" s="21" t="n">
        <x:v>2220</x:v>
      </x:c>
      <x:c r="D19" s="2"/>
      <x:c r="E19" s="2"/>
      <x:c r="F19" s="2"/>
      <x:c r="G19" s="2"/>
      <x:c r="H19" s="2"/>
      <x:c r="I19" s="2"/>
    </x:row>
    <x:row r="20" ht="25" customHeight="1">
      <x:c r="A20" s="2" t="str">
        <x:v>Available qualified hours</x:v>
      </x:c>
      <x:c r="B20" s="2" t="n">
        <x:v>100</x:v>
      </x:c>
      <x:c r="C20" s="2" t="n">
        <x:v>100</x:v>
      </x:c>
      <x:c r="D20" s="2"/>
      <x:c r="E20" s="2"/>
      <x:c r="F20" s="2"/>
      <x:c r="G20" s="2"/>
      <x:c r="H20" s="2"/>
      <x:c r="I20" s="2"/>
    </x:row>
    <x:row r="21" ht="25" customHeight="1">
      <x:c r="A21" s="2" t="str">
        <x:v>Baseline committed hours</x:v>
      </x:c>
      <x:c r="B21" s="2" t="n">
        <x:v>70</x:v>
      </x:c>
      <x:c r="C21" s="2" t="n">
        <x:v>70</x:v>
      </x:c>
      <x:c r="D21" s="2"/>
      <x:c r="E21" s="2"/>
      <x:c r="F21" s="2"/>
      <x:c r="G21" s="2"/>
      <x:c r="H21" s="2"/>
      <x:c r="I21" s="2"/>
    </x:row>
    <x:row r="22" ht="25" customHeight="1">
      <x:c r="A22" s="2" t="str">
        <x:v>Hours for planned jobs</x:v>
      </x:c>
      <x:c r="B22" s="2" t="n">
        <x:v>42</x:v>
      </x:c>
      <x:c r="C22" s="2" t="n">
        <x:v>30</x:v>
      </x:c>
      <x:c r="D22" s="2"/>
      <x:c r="E22" s="2"/>
      <x:c r="F22" s="2"/>
      <x:c r="G22" s="2"/>
      <x:c r="H22" s="2"/>
      <x:c r="I22" s="2"/>
    </x:row>
    <x:row r="23" ht="25" customHeight="1">
      <x:c r="A23" s="2" t="str">
        <x:v>Qualified hours remaining</x:v>
      </x:c>
      <x:c r="B23" s="2" t="n">
        <x:v>-12</x:v>
      </x:c>
      <x:c r="C23" s="2" t="n">
        <x:v>0</x:v>
      </x:c>
      <x:c r="D23" s="2"/>
      <x:c r="E23" s="2"/>
      <x:c r="F23" s="2"/>
      <x:c r="G23" s="2"/>
      <x:c r="H23" s="2"/>
      <x:c r="I23" s="2"/>
    </x:row>
    <x:row r="24" ht="25" customHeight="1">
      <x:c r="A24" s="2" t="str">
        <x:v>Media cap (each scenario)</x:v>
      </x:c>
      <x:c r="B24" s="21" t="n">
        <x:v>2000</x:v>
      </x:c>
      <x:c r="C24" s="21" t="n">
        <x:v>2000</x:v>
      </x:c>
      <x:c r="D24" s="2"/>
      <x:c r="E24" s="2"/>
      <x:c r="F24" s="2"/>
      <x:c r="G24" s="2"/>
      <x:c r="H24" s="2"/>
      <x:c r="I24" s="2"/>
    </x:row>
    <x:row r="25" ht="25" customHeight="1">
      <x:c r="A25" s="2" t="str">
        <x:v>Media cap remaining</x:v>
      </x:c>
      <x:c r="B25" s="21" t="n">
        <x:v>-200</x:v>
      </x:c>
      <x:c r="C25" s="21" t="n">
        <x:v>200</x:v>
      </x:c>
      <x:c r="D25" s="2"/>
      <x:c r="E25" s="2"/>
      <x:c r="F25" s="2"/>
      <x:c r="G25" s="2"/>
      <x:c r="H25" s="2"/>
      <x:c r="I25" s="2"/>
    </x:row>
    <x:row r="26" ht="25" customHeight="1">
      <x:c r="A26" s="2" t="str">
        <x:v>Owner contribution floor</x:v>
      </x:c>
      <x:c r="B26" s="21" t="n">
        <x:v>2000</x:v>
      </x:c>
      <x:c r="C26" s="21" t="n">
        <x:v>2000</x:v>
      </x:c>
      <x:c r="D26" s="2"/>
      <x:c r="E26" s="2"/>
      <x:c r="F26" s="2"/>
      <x:c r="G26" s="2"/>
      <x:c r="H26" s="2"/>
      <x:c r="I26" s="2"/>
    </x:row>
    <x:row r="27" ht="25" customHeight="1">
      <x:c r="A27" s="2" t="str">
        <x:v>Contribution above floor</x:v>
      </x:c>
      <x:c r="B27" s="21" t="n">
        <x:v>660</x:v>
      </x:c>
      <x:c r="C27" s="21" t="n">
        <x:v>220</x:v>
      </x:c>
      <x:c r="D27" s="2"/>
      <x:c r="E27" s="2"/>
      <x:c r="F27" s="2"/>
      <x:c r="G27" s="2"/>
      <x:c r="H27" s="2"/>
      <x:c r="I27" s="2"/>
    </x:row>
    <x:row r="28" ht="54" customHeight="1">
      <x:c r="A28" s="5" t="str">
        <x:v>Initial: 12 repair jobs need 40 inquiries; 18 maintenance jobs need 30. Revised: six maintenance jobs need 10 inquiries. Both cases include $500 agency cash and $100 other marketing cash. Repair work stays at 12 jobs.</x:v>
      </x:c>
      <x:c r="B28" s="5"/>
      <x:c r="C28" s="5"/>
      <x:c r="D28" s="5"/>
      <x:c r="E28" s="2"/>
      <x:c r="F28" s="2"/>
      <x:c r="G28" s="2"/>
      <x:c r="H28" s="2"/>
      <x:c r="I28" s="2"/>
    </x:row>
    <x:row r="29" ht="54" customHeight="1">
      <x:c r="A29" s="5" t="str">
        <x:v>The same qualified pool has 100 available hours and 70 baseline hours per window. The initial plan needs 42 more, so it is short by 12. The revision needs 30. Recheck actual skills, travel, appointment lengths and cash before accepting the plan.</x:v>
      </x:c>
      <x:c r="B29" s="5"/>
      <x:c r="C29" s="5"/>
      <x:c r="D29" s="5"/>
      <x:c r="E29" s="2"/>
      <x:c r="F29" s="2"/>
      <x:c r="G29" s="2"/>
      <x:c r="H29" s="2"/>
      <x:c r="I29" s="2"/>
    </x:row>
    <x:row r="30" ht="54" customHeight="1">
      <x:c r="A30" s="5" t="str">
        <x:v>Separate cash example: opening cash $6,000 + receipts $0 − nonmarketing payments $3,500 − marketing payments $1,000 = $1,500 at interval end. Against a $2,000 reserve, the cushion is −$500 even if operating contribution is positive.</x:v>
      </x:c>
      <x:c r="B30" s="5"/>
      <x:c r="C30" s="5"/>
      <x:c r="D30" s="5"/>
      <x:c r="E30" s="2"/>
      <x:c r="F30" s="2"/>
      <x:c r="G30" s="2"/>
      <x:c r="H30" s="2"/>
      <x:c r="I30" s="2"/>
    </x:row>
    <x:row r="31" ht="54" customHeight="1">
      <x:c r="A31" s="5" t="str">
        <x:v>To reproduce the three-window test: repair targets 12 / 12 / 12 and maintenance targets 18 / 6 / 6. Marketing cash totals $7,600; job contribution $14,700; contribution after marketing $7,100. These totals hide the first window’s capacity shortage.</x:v>
      </x:c>
      <x:c r="B31" s="5"/>
      <x:c r="C31" s="5"/>
      <x:c r="D31" s="5"/>
      <x:c r="E31" s="2"/>
      <x:c r="F31" s="2"/>
      <x:c r="G31" s="2"/>
      <x:c r="H31" s="2"/>
      <x:c r="I31" s="2"/>
    </x:row>
    <x:row r="32" ht="25" customHeight="1">
      <x:c r="A32" s="2"/>
      <x:c r="B32" s="2"/>
      <x:c r="C32" s="2"/>
      <x:c r="D32" s="2"/>
      <x:c r="E32" s="2"/>
      <x:c r="F32" s="2"/>
      <x:c r="G32" s="2"/>
      <x:c r="H32" s="2"/>
      <x:c r="I32" s="2"/>
    </x:row>
    <x:row r="33" ht="25" customHeight="1">
      <x:c r="A33" s="2"/>
      <x:c r="B33" s="2"/>
      <x:c r="C33" s="2"/>
      <x:c r="D33" s="2"/>
      <x:c r="E33" s="2"/>
      <x:c r="F33" s="2"/>
      <x:c r="G33" s="2"/>
      <x:c r="H33" s="2"/>
      <x:c r="I33" s="2"/>
    </x:row>
    <x:row r="34" ht="25" customHeight="1">
      <x:c r="A34" s="2"/>
      <x:c r="B34" s="2"/>
      <x:c r="C34" s="2"/>
      <x:c r="D34" s="2"/>
      <x:c r="E34" s="2"/>
      <x:c r="F34" s="2"/>
      <x:c r="G34" s="2"/>
      <x:c r="H34" s="2"/>
      <x:c r="I34" s="2"/>
    </x:row>
    <x:row r="35" ht="25" customHeight="1">
      <x:c r="A35" s="2"/>
      <x:c r="B35" s="2"/>
      <x:c r="C35" s="2"/>
      <x:c r="D35" s="2"/>
      <x:c r="E35" s="2"/>
      <x:c r="F35" s="2"/>
      <x:c r="G35" s="2"/>
      <x:c r="H35" s="2"/>
      <x:c r="I35" s="2"/>
    </x:row>
    <x:row r="36" ht="25" customHeight="1">
      <x:c r="A36" s="2"/>
      <x:c r="B36" s="2"/>
      <x:c r="C36" s="2"/>
      <x:c r="D36" s="2"/>
      <x:c r="E36" s="2"/>
      <x:c r="F36" s="2"/>
      <x:c r="G36" s="2"/>
      <x:c r="H36" s="2"/>
      <x:c r="I36" s="2"/>
    </x:row>
    <x:row r="37" ht="25" customHeight="1">
      <x:c r="A37" s="2"/>
      <x:c r="B37" s="2"/>
      <x:c r="C37" s="2"/>
      <x:c r="D37" s="2"/>
      <x:c r="E37" s="2"/>
      <x:c r="F37" s="2"/>
      <x:c r="G37" s="2"/>
      <x:c r="H37" s="2"/>
      <x:c r="I37" s="2"/>
    </x:row>
    <x:row r="38" ht="25" customHeight="1">
      <x:c r="A38" s="2"/>
      <x:c r="B38" s="2"/>
      <x:c r="C38" s="2"/>
      <x:c r="D38" s="2"/>
      <x:c r="E38" s="2"/>
      <x:c r="F38" s="2"/>
      <x:c r="G38" s="2"/>
      <x:c r="H38" s="2"/>
      <x:c r="I38" s="2"/>
    </x:row>
    <x:row r="39" ht="25" customHeight="1">
      <x:c r="A39" s="2"/>
      <x:c r="B39" s="2"/>
      <x:c r="C39" s="2"/>
      <x:c r="D39" s="2"/>
      <x:c r="E39" s="2"/>
      <x:c r="F39" s="2"/>
      <x:c r="G39" s="2"/>
      <x:c r="H39" s="2"/>
      <x:c r="I39" s="2"/>
    </x:row>
    <x:row r="40" ht="25" customHeight="1">
      <x:c r="A40" s="2"/>
      <x:c r="B40" s="2"/>
      <x:c r="C40" s="2"/>
      <x:c r="D40" s="2"/>
      <x:c r="E40" s="2"/>
      <x:c r="F40" s="2"/>
      <x:c r="G40" s="2"/>
      <x:c r="H40" s="2"/>
      <x:c r="I40" s="2"/>
    </x:row>
    <x:row r="41" ht="25" customHeight="1">
      <x:c r="A41" s="2"/>
      <x:c r="B41" s="2"/>
      <x:c r="C41" s="2"/>
      <x:c r="D41" s="2"/>
      <x:c r="E41" s="2"/>
      <x:c r="F41" s="2"/>
      <x:c r="G41" s="2"/>
      <x:c r="H41" s="2"/>
      <x:c r="I41" s="2"/>
    </x:row>
    <x:row r="42" ht="25" customHeight="1">
      <x:c r="A42" s="2"/>
      <x:c r="B42" s="2"/>
      <x:c r="C42" s="2"/>
      <x:c r="D42" s="2"/>
      <x:c r="E42" s="2"/>
      <x:c r="F42" s="2"/>
      <x:c r="G42" s="2"/>
      <x:c r="H42" s="2"/>
      <x:c r="I42" s="2"/>
    </x:row>
    <x:row r="43" ht="25" customHeight="1">
      <x:c r="A43" s="2"/>
      <x:c r="B43" s="2"/>
      <x:c r="C43" s="2"/>
      <x:c r="D43" s="2"/>
      <x:c r="E43" s="2"/>
      <x:c r="F43" s="2"/>
      <x:c r="G43" s="2"/>
      <x:c r="H43" s="2"/>
      <x:c r="I43" s="2"/>
    </x:row>
    <x:row r="44" ht="25" customHeight="1">
      <x:c r="A44" s="2"/>
      <x:c r="B44" s="2"/>
      <x:c r="C44" s="2"/>
      <x:c r="D44" s="2"/>
      <x:c r="E44" s="2"/>
      <x:c r="F44" s="2"/>
      <x:c r="G44" s="2"/>
      <x:c r="H44" s="2"/>
      <x:c r="I44" s="2"/>
    </x:row>
    <x:row r="45" ht="25" customHeight="1">
      <x:c r="A45" s="2"/>
      <x:c r="B45" s="2"/>
      <x:c r="C45" s="2"/>
      <x:c r="D45" s="2"/>
      <x:c r="E45" s="2"/>
      <x:c r="F45" s="2"/>
      <x:c r="G45" s="2"/>
      <x:c r="H45" s="2"/>
      <x:c r="I45" s="2"/>
    </x:row>
    <x:row r="46" ht="25" customHeight="1">
      <x:c r="A46" s="2"/>
      <x:c r="B46" s="2"/>
      <x:c r="C46" s="2"/>
      <x:c r="D46" s="2"/>
      <x:c r="E46" s="2"/>
      <x:c r="F46" s="2"/>
      <x:c r="G46" s="2"/>
      <x:c r="H46" s="2"/>
      <x:c r="I46" s="2"/>
    </x:row>
    <x:row r="47" ht="25" customHeight="1">
      <x:c r="A47" s="2"/>
      <x:c r="B47" s="2"/>
      <x:c r="C47" s="2"/>
      <x:c r="D47" s="2"/>
      <x:c r="E47" s="2"/>
      <x:c r="F47" s="2"/>
      <x:c r="G47" s="2"/>
      <x:c r="H47" s="2"/>
      <x:c r="I47" s="2"/>
    </x:row>
    <x:row r="48" ht="25" customHeight="1">
      <x:c r="A48" s="2"/>
      <x:c r="B48" s="2"/>
      <x:c r="C48" s="2"/>
      <x:c r="D48" s="2"/>
      <x:c r="E48" s="2"/>
      <x:c r="F48" s="2"/>
      <x:c r="G48" s="2"/>
      <x:c r="H48" s="2"/>
      <x:c r="I48" s="2"/>
    </x:row>
    <x:row r="49" ht="25" customHeight="1">
      <x:c r="A49" s="2"/>
      <x:c r="B49" s="2"/>
      <x:c r="C49" s="2"/>
      <x:c r="D49" s="2"/>
      <x:c r="E49" s="2"/>
      <x:c r="F49" s="2"/>
      <x:c r="G49" s="2"/>
      <x:c r="H49" s="2"/>
      <x:c r="I49" s="2"/>
    </x:row>
    <x:row r="50" ht="25" customHeight="1">
      <x:c r="A50" s="2"/>
      <x:c r="B50" s="2"/>
      <x:c r="C50" s="2"/>
      <x:c r="D50" s="2"/>
      <x:c r="E50" s="2"/>
      <x:c r="F50" s="2"/>
      <x:c r="G50" s="2"/>
      <x:c r="H50" s="2"/>
      <x:c r="I50" s="2"/>
    </x:row>
    <x:row r="51" ht="25" customHeight="1">
      <x:c r="A51" s="2"/>
      <x:c r="B51" s="2"/>
      <x:c r="C51" s="2"/>
      <x:c r="D51" s="2"/>
      <x:c r="E51" s="2"/>
      <x:c r="F51" s="2"/>
      <x:c r="G51" s="2"/>
      <x:c r="H51" s="2"/>
      <x:c r="I51" s="2"/>
    </x:row>
    <x:row r="52" ht="25" customHeight="1">
      <x:c r="A52" s="2"/>
      <x:c r="B52" s="2"/>
      <x:c r="C52" s="2"/>
      <x:c r="D52" s="2"/>
      <x:c r="E52" s="2"/>
      <x:c r="F52" s="2"/>
      <x:c r="G52" s="2"/>
      <x:c r="H52" s="2"/>
      <x:c r="I52" s="2"/>
    </x:row>
    <x:row r="53" ht="25" customHeight="1">
      <x:c r="A53" s="2"/>
      <x:c r="B53" s="2"/>
      <x:c r="C53" s="2"/>
      <x:c r="D53" s="2"/>
      <x:c r="E53" s="2"/>
      <x:c r="F53" s="2"/>
      <x:c r="G53" s="2"/>
      <x:c r="H53" s="2"/>
      <x:c r="I53" s="2"/>
    </x:row>
    <x:row r="54" ht="25" customHeight="1">
      <x:c r="A54" s="2"/>
      <x:c r="B54" s="2"/>
      <x:c r="C54" s="2"/>
      <x:c r="D54" s="2"/>
      <x:c r="E54" s="2"/>
      <x:c r="F54" s="2"/>
      <x:c r="G54" s="2"/>
      <x:c r="H54" s="2"/>
      <x:c r="I54" s="2"/>
    </x:row>
    <x:row r="55" ht="25" customHeight="1">
      <x:c r="A55" s="2"/>
      <x:c r="B55" s="2"/>
      <x:c r="C55" s="2"/>
      <x:c r="D55" s="2"/>
      <x:c r="E55" s="2"/>
      <x:c r="F55" s="2"/>
      <x:c r="G55" s="2"/>
      <x:c r="H55" s="2"/>
      <x:c r="I55" s="2"/>
    </x:row>
    <x:row r="56" ht="25" customHeight="1">
      <x:c r="A56" s="2"/>
      <x:c r="B56" s="2"/>
      <x:c r="C56" s="2"/>
      <x:c r="D56" s="2"/>
      <x:c r="E56" s="2"/>
      <x:c r="F56" s="2"/>
      <x:c r="G56" s="2"/>
      <x:c r="H56" s="2"/>
      <x:c r="I56" s="2"/>
    </x:row>
    <x:row r="57" ht="25" customHeight="1">
      <x:c r="A57" s="2"/>
      <x:c r="B57" s="2"/>
      <x:c r="C57" s="2"/>
      <x:c r="D57" s="2"/>
      <x:c r="E57" s="2"/>
      <x:c r="F57" s="2"/>
      <x:c r="G57" s="2"/>
      <x:c r="H57" s="2"/>
      <x:c r="I57" s="2"/>
    </x:row>
    <x:row r="58" ht="25" customHeight="1">
      <x:c r="A58" s="2"/>
      <x:c r="B58" s="2"/>
      <x:c r="C58" s="2"/>
      <x:c r="D58" s="2"/>
      <x:c r="E58" s="2"/>
      <x:c r="F58" s="2"/>
      <x:c r="G58" s="2"/>
      <x:c r="H58" s="2"/>
      <x:c r="I58" s="2"/>
    </x:row>
    <x:row r="59" ht="25" customHeight="1">
      <x:c r="A59" s="2"/>
      <x:c r="B59" s="2"/>
      <x:c r="C59" s="2"/>
      <x:c r="D59" s="2"/>
      <x:c r="E59" s="2"/>
      <x:c r="F59" s="2"/>
      <x:c r="G59" s="2"/>
      <x:c r="H59" s="2"/>
      <x:c r="I59" s="2"/>
    </x:row>
    <x:row r="60" ht="25" customHeight="1">
      <x:c r="A60" s="2"/>
      <x:c r="B60" s="2"/>
      <x:c r="C60" s="2"/>
      <x:c r="D60" s="2"/>
      <x:c r="E60" s="2"/>
      <x:c r="F60" s="2"/>
      <x:c r="G60" s="2"/>
      <x:c r="H60" s="2"/>
      <x:c r="I60" s="2"/>
    </x:row>
    <x:row r="61" ht="25" customHeight="1">
      <x:c r="A61" s="2"/>
      <x:c r="B61" s="2"/>
      <x:c r="C61" s="2"/>
      <x:c r="D61" s="2"/>
      <x:c r="E61" s="2"/>
      <x:c r="F61" s="2"/>
      <x:c r="G61" s="2"/>
      <x:c r="H61" s="2"/>
      <x:c r="I61" s="2"/>
    </x:row>
    <x:row r="62" ht="25" customHeight="1">
      <x:c r="A62" s="2"/>
      <x:c r="B62" s="2"/>
      <x:c r="C62" s="2"/>
      <x:c r="D62" s="2"/>
      <x:c r="E62" s="2"/>
      <x:c r="F62" s="2"/>
      <x:c r="G62" s="2"/>
      <x:c r="H62" s="2"/>
      <x:c r="I62" s="2"/>
    </x:row>
    <x:row r="63" ht="25" customHeight="1">
      <x:c r="A63" s="2"/>
      <x:c r="B63" s="2"/>
      <x:c r="C63" s="2"/>
      <x:c r="D63" s="2"/>
      <x:c r="E63" s="2"/>
      <x:c r="F63" s="2"/>
      <x:c r="G63" s="2"/>
      <x:c r="H63" s="2"/>
      <x:c r="I63" s="2"/>
    </x:row>
    <x:row r="64" ht="25" customHeight="1">
      <x:c r="A64" s="2"/>
      <x:c r="B64" s="2"/>
      <x:c r="C64" s="2"/>
      <x:c r="D64" s="2"/>
      <x:c r="E64" s="2"/>
      <x:c r="F64" s="2"/>
      <x:c r="G64" s="2"/>
      <x:c r="H64" s="2"/>
      <x:c r="I64" s="2"/>
    </x:row>
    <x:row r="65" ht="25" customHeight="1">
      <x:c r="A65" s="2"/>
      <x:c r="B65" s="2"/>
      <x:c r="C65" s="2"/>
      <x:c r="D65" s="2"/>
      <x:c r="E65" s="2"/>
      <x:c r="F65" s="2"/>
      <x:c r="G65" s="2"/>
      <x:c r="H65" s="2"/>
      <x:c r="I65" s="2"/>
    </x:row>
    <x:row r="66" ht="25" customHeight="1">
      <x:c r="A66" s="2"/>
      <x:c r="B66" s="2"/>
      <x:c r="C66" s="2"/>
      <x:c r="D66" s="2"/>
      <x:c r="E66" s="2"/>
      <x:c r="F66" s="2"/>
      <x:c r="G66" s="2"/>
      <x:c r="H66" s="2"/>
      <x:c r="I66" s="2"/>
    </x:row>
    <x:row r="67" ht="25" customHeight="1">
      <x:c r="A67" s="2"/>
      <x:c r="B67" s="2"/>
      <x:c r="C67" s="2"/>
      <x:c r="D67" s="2"/>
      <x:c r="E67" s="2"/>
      <x:c r="F67" s="2"/>
      <x:c r="G67" s="2"/>
      <x:c r="H67" s="2"/>
      <x:c r="I67" s="2"/>
    </x:row>
    <x:row r="68" ht="25" customHeight="1">
      <x:c r="A68" s="2"/>
      <x:c r="B68" s="2"/>
      <x:c r="C68" s="2"/>
      <x:c r="D68" s="2"/>
      <x:c r="E68" s="2"/>
      <x:c r="F68" s="2"/>
      <x:c r="G68" s="2"/>
      <x:c r="H68" s="2"/>
      <x:c r="I68" s="2"/>
    </x:row>
    <x:row r="69" ht="25" customHeight="1">
      <x:c r="A69" s="2"/>
      <x:c r="B69" s="2"/>
      <x:c r="C69" s="2"/>
      <x:c r="D69" s="2"/>
      <x:c r="E69" s="2"/>
      <x:c r="F69" s="2"/>
      <x:c r="G69" s="2"/>
      <x:c r="H69" s="2"/>
      <x:c r="I69" s="2"/>
    </x:row>
    <x:row r="70" ht="25" customHeight="1">
      <x:c r="A70" s="2"/>
      <x:c r="B70" s="2"/>
      <x:c r="C70" s="2"/>
      <x:c r="D70" s="2"/>
      <x:c r="E70" s="2"/>
      <x:c r="F70" s="2"/>
      <x:c r="G70" s="2"/>
      <x:c r="H70" s="2"/>
      <x:c r="I70" s="2"/>
    </x:row>
    <x:row r="71" ht="25" customHeight="1">
      <x:c r="A71" s="2"/>
      <x:c r="B71" s="2"/>
      <x:c r="C71" s="2"/>
      <x:c r="D71" s="2"/>
      <x:c r="E71" s="2"/>
      <x:c r="F71" s="2"/>
      <x:c r="G71" s="2"/>
      <x:c r="H71" s="2"/>
      <x:c r="I71" s="2"/>
    </x:row>
    <x:row r="72" ht="25" customHeight="1">
      <x:c r="A72" s="2"/>
      <x:c r="B72" s="2"/>
      <x:c r="C72" s="2"/>
      <x:c r="D72" s="2"/>
      <x:c r="E72" s="2"/>
      <x:c r="F72" s="2"/>
      <x:c r="G72" s="2"/>
      <x:c r="H72" s="2"/>
      <x:c r="I72" s="2"/>
    </x:row>
    <x:row r="73" ht="25" customHeight="1">
      <x:c r="A73" s="2"/>
      <x:c r="B73" s="2"/>
      <x:c r="C73" s="2"/>
      <x:c r="D73" s="2"/>
      <x:c r="E73" s="2"/>
      <x:c r="F73" s="2"/>
      <x:c r="G73" s="2"/>
      <x:c r="H73" s="2"/>
      <x:c r="I73" s="2"/>
    </x:row>
    <x:row r="74" ht="25" customHeight="1">
      <x:c r="A74" s="2"/>
      <x:c r="B74" s="2"/>
      <x:c r="C74" s="2"/>
      <x:c r="D74" s="2"/>
      <x:c r="E74" s="2"/>
      <x:c r="F74" s="2"/>
      <x:c r="G74" s="2"/>
      <x:c r="H74" s="2"/>
      <x:c r="I74" s="2"/>
    </x:row>
    <x:row r="75" ht="25" customHeight="1">
      <x:c r="A75" s="2"/>
      <x:c r="B75" s="2"/>
      <x:c r="C75" s="2"/>
      <x:c r="D75" s="2"/>
      <x:c r="E75" s="2"/>
      <x:c r="F75" s="2"/>
      <x:c r="G75" s="2"/>
      <x:c r="H75" s="2"/>
      <x:c r="I75" s="2"/>
    </x:row>
    <x:row r="76" ht="25" customHeight="1">
      <x:c r="A76" s="2"/>
      <x:c r="B76" s="2"/>
      <x:c r="C76" s="2"/>
      <x:c r="D76" s="2"/>
      <x:c r="E76" s="2"/>
      <x:c r="F76" s="2"/>
      <x:c r="G76" s="2"/>
      <x:c r="H76" s="2"/>
      <x:c r="I76" s="2"/>
    </x:row>
    <x:row r="77" ht="25" customHeight="1">
      <x:c r="A77" s="2"/>
      <x:c r="B77" s="2"/>
      <x:c r="C77" s="2"/>
      <x:c r="D77" s="2"/>
      <x:c r="E77" s="2"/>
      <x:c r="F77" s="2"/>
      <x:c r="G77" s="2"/>
      <x:c r="H77" s="2"/>
      <x:c r="I77" s="2"/>
    </x:row>
    <x:row r="78" ht="25" customHeight="1">
      <x:c r="A78" s="2"/>
      <x:c r="B78" s="2"/>
      <x:c r="C78" s="2"/>
      <x:c r="D78" s="2"/>
      <x:c r="E78" s="2"/>
      <x:c r="F78" s="2"/>
      <x:c r="G78" s="2"/>
      <x:c r="H78" s="2"/>
      <x:c r="I78" s="2"/>
    </x:row>
    <x:row r="79" ht="25" customHeight="1">
      <x:c r="A79" s="2"/>
      <x:c r="B79" s="2"/>
      <x:c r="C79" s="2"/>
      <x:c r="D79" s="2"/>
      <x:c r="E79" s="2"/>
      <x:c r="F79" s="2"/>
      <x:c r="G79" s="2"/>
      <x:c r="H79" s="2"/>
      <x:c r="I79" s="2"/>
    </x:row>
    <x:row r="80" ht="25" customHeight="1">
      <x:c r="A80" s="2"/>
      <x:c r="B80" s="2"/>
      <x:c r="C80" s="2"/>
      <x:c r="D80" s="2"/>
      <x:c r="E80" s="2"/>
      <x:c r="F80" s="2"/>
      <x:c r="G80" s="2"/>
      <x:c r="H80" s="2"/>
      <x:c r="I80" s="2"/>
    </x:row>
    <x:row r="81" ht="25" customHeight="1">
      <x:c r="A81" s="2"/>
      <x:c r="B81" s="2"/>
      <x:c r="C81" s="2"/>
      <x:c r="D81" s="2"/>
      <x:c r="E81" s="2"/>
      <x:c r="F81" s="2"/>
      <x:c r="G81" s="2"/>
      <x:c r="H81" s="2"/>
      <x:c r="I81" s="2"/>
    </x:row>
    <x:row r="82" ht="25" customHeight="1">
      <x:c r="A82" s="2"/>
      <x:c r="B82" s="2"/>
      <x:c r="C82" s="2"/>
      <x:c r="D82" s="2"/>
      <x:c r="E82" s="2"/>
      <x:c r="F82" s="2"/>
      <x:c r="G82" s="2"/>
      <x:c r="H82" s="2"/>
      <x:c r="I82" s="2"/>
    </x:row>
    <x:row r="83" ht="25" customHeight="1">
      <x:c r="A83" s="2"/>
      <x:c r="B83" s="2"/>
      <x:c r="C83" s="2"/>
      <x:c r="D83" s="2"/>
      <x:c r="E83" s="2"/>
      <x:c r="F83" s="2"/>
      <x:c r="G83" s="2"/>
      <x:c r="H83" s="2"/>
      <x:c r="I83" s="2"/>
    </x:row>
    <x:row r="84" ht="25" customHeight="1">
      <x:c r="A84" s="2"/>
      <x:c r="B84" s="2"/>
      <x:c r="C84" s="2"/>
      <x:c r="D84" s="2"/>
      <x:c r="E84" s="2"/>
      <x:c r="F84" s="2"/>
      <x:c r="G84" s="2"/>
      <x:c r="H84" s="2"/>
      <x:c r="I84" s="2"/>
    </x:row>
    <x:row r="85" ht="25" customHeight="1">
      <x:c r="A85" s="2"/>
      <x:c r="B85" s="2"/>
      <x:c r="C85" s="2"/>
      <x:c r="D85" s="2"/>
      <x:c r="E85" s="2"/>
      <x:c r="F85" s="2"/>
      <x:c r="G85" s="2"/>
      <x:c r="H85" s="2"/>
      <x:c r="I85" s="2"/>
    </x:row>
    <x:row r="86" ht="25" customHeight="1">
      <x:c r="A86" s="2"/>
      <x:c r="B86" s="2"/>
      <x:c r="C86" s="2"/>
      <x:c r="D86" s="2"/>
      <x:c r="E86" s="2"/>
      <x:c r="F86" s="2"/>
      <x:c r="G86" s="2"/>
      <x:c r="H86" s="2"/>
      <x:c r="I86" s="2"/>
    </x:row>
    <x:row r="87" ht="25" customHeight="1">
      <x:c r="A87" s="2"/>
      <x:c r="B87" s="2"/>
      <x:c r="C87" s="2"/>
      <x:c r="D87" s="2"/>
      <x:c r="E87" s="2"/>
      <x:c r="F87" s="2"/>
      <x:c r="G87" s="2"/>
      <x:c r="H87" s="2"/>
      <x:c r="I87" s="2"/>
    </x:row>
    <x:row r="88" ht="25" customHeight="1">
      <x:c r="A88" s="2"/>
      <x:c r="B88" s="2"/>
      <x:c r="C88" s="2"/>
      <x:c r="D88" s="2"/>
      <x:c r="E88" s="2"/>
      <x:c r="F88" s="2"/>
      <x:c r="G88" s="2"/>
      <x:c r="H88" s="2"/>
      <x:c r="I88" s="2"/>
    </x:row>
    <x:row r="89" ht="25" customHeight="1">
      <x:c r="A89" s="2"/>
      <x:c r="B89" s="2"/>
      <x:c r="C89" s="2"/>
      <x:c r="D89" s="2"/>
      <x:c r="E89" s="2"/>
      <x:c r="F89" s="2"/>
      <x:c r="G89" s="2"/>
      <x:c r="H89" s="2"/>
      <x:c r="I89" s="2"/>
    </x:row>
    <x:row r="90" ht="25" customHeight="1">
      <x:c r="A90" s="2"/>
      <x:c r="B90" s="2"/>
      <x:c r="C90" s="2"/>
      <x:c r="D90" s="2"/>
      <x:c r="E90" s="2"/>
      <x:c r="F90" s="2"/>
      <x:c r="G90" s="2"/>
      <x:c r="H90" s="2"/>
      <x:c r="I90" s="2"/>
    </x:row>
    <x:row r="91" ht="25" customHeight="1">
      <x:c r="A91" s="2"/>
      <x:c r="B91" s="2"/>
      <x:c r="C91" s="2"/>
      <x:c r="D91" s="2"/>
      <x:c r="E91" s="2"/>
      <x:c r="F91" s="2"/>
      <x:c r="G91" s="2"/>
      <x:c r="H91" s="2"/>
      <x:c r="I91" s="2"/>
    </x:row>
    <x:row r="92" ht="25" customHeight="1">
      <x:c r="A92" s="2"/>
      <x:c r="B92" s="2"/>
      <x:c r="C92" s="2"/>
      <x:c r="D92" s="2"/>
      <x:c r="E92" s="2"/>
      <x:c r="F92" s="2"/>
      <x:c r="G92" s="2"/>
      <x:c r="H92" s="2"/>
      <x:c r="I92" s="2"/>
    </x:row>
    <x:row r="93" ht="25" customHeight="1">
      <x:c r="A93" s="2"/>
      <x:c r="B93" s="2"/>
      <x:c r="C93" s="2"/>
      <x:c r="D93" s="2"/>
      <x:c r="E93" s="2"/>
      <x:c r="F93" s="2"/>
      <x:c r="G93" s="2"/>
      <x:c r="H93" s="2"/>
      <x:c r="I93" s="2"/>
    </x:row>
    <x:row r="94" ht="25" customHeight="1">
      <x:c r="A94" s="2"/>
      <x:c r="B94" s="2"/>
      <x:c r="C94" s="2"/>
      <x:c r="D94" s="2"/>
      <x:c r="E94" s="2"/>
      <x:c r="F94" s="2"/>
      <x:c r="G94" s="2"/>
      <x:c r="H94" s="2"/>
      <x:c r="I94" s="2"/>
    </x:row>
    <x:row r="95" ht="25" customHeight="1">
      <x:c r="A95" s="2"/>
      <x:c r="B95" s="2"/>
      <x:c r="C95" s="2"/>
      <x:c r="D95" s="2"/>
      <x:c r="E95" s="2"/>
      <x:c r="F95" s="2"/>
      <x:c r="G95" s="2"/>
      <x:c r="H95" s="2"/>
      <x:c r="I95" s="2"/>
    </x:row>
    <x:row r="96" ht="25" customHeight="1">
      <x:c r="A96" s="2"/>
      <x:c r="B96" s="2"/>
      <x:c r="C96" s="2"/>
      <x:c r="D96" s="2"/>
      <x:c r="E96" s="2"/>
      <x:c r="F96" s="2"/>
      <x:c r="G96" s="2"/>
      <x:c r="H96" s="2"/>
      <x:c r="I96" s="2"/>
    </x:row>
    <x:row r="97" ht="25" customHeight="1">
      <x:c r="A97" s="2"/>
      <x:c r="B97" s="2"/>
      <x:c r="C97" s="2"/>
      <x:c r="D97" s="2"/>
      <x:c r="E97" s="2"/>
      <x:c r="F97" s="2"/>
      <x:c r="G97" s="2"/>
      <x:c r="H97" s="2"/>
      <x:c r="I97" s="2"/>
    </x:row>
    <x:row r="98" ht="25" customHeight="1">
      <x:c r="A98" s="2"/>
      <x:c r="B98" s="2"/>
      <x:c r="C98" s="2"/>
      <x:c r="D98" s="2"/>
      <x:c r="E98" s="2"/>
      <x:c r="F98" s="2"/>
      <x:c r="G98" s="2"/>
      <x:c r="H98" s="2"/>
      <x:c r="I98" s="2"/>
    </x:row>
    <x:row r="99" ht="25" customHeight="1">
      <x:c r="A99" s="2"/>
      <x:c r="B99" s="2"/>
      <x:c r="C99" s="2"/>
      <x:c r="D99" s="2"/>
      <x:c r="E99" s="2"/>
      <x:c r="F99" s="2"/>
      <x:c r="G99" s="2"/>
      <x:c r="H99" s="2"/>
      <x:c r="I99" s="2"/>
    </x:row>
    <x:row r="100" ht="25" customHeight="1">
      <x:c r="A100" s="2"/>
      <x:c r="B100" s="2"/>
      <x:c r="C100" s="2"/>
      <x:c r="D100" s="2"/>
      <x:c r="E100" s="2"/>
      <x:c r="F100" s="2"/>
      <x:c r="G100" s="2"/>
      <x:c r="H100" s="2"/>
      <x:c r="I100" s="2"/>
    </x:row>
  </x:sheetData>
  <x:mergeCells>
    <x:mergeCell ref="A1:D1"/>
    <x:mergeCell ref="A2:D2"/>
    <x:mergeCell ref="A28:D28"/>
    <x:mergeCell ref="A29:D29"/>
    <x:mergeCell ref="A30:D30"/>
    <x:mergeCell ref="A31:D31"/>
  </x:mergeCells>
  <x:pageMargins left="0.7" right="0.7" top="0.75" bottom="0.75" header="0.3" footer="0.3"/>
</x:worksheet>
</file>